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8190" tabRatio="891" activeTab="2"/>
  </bookViews>
  <sheets>
    <sheet name="Gruppe B" sheetId="1" r:id="rId1"/>
    <sheet name="Gruppe A" sheetId="2" r:id="rId2"/>
    <sheet name="Platzierung mnl" sheetId="3" r:id="rId3"/>
  </sheets>
  <definedNames>
    <definedName name="Daten">NA()</definedName>
  </definedNames>
  <calcPr fullCalcOnLoad="1"/>
</workbook>
</file>

<file path=xl/sharedStrings.xml><?xml version="1.0" encoding="utf-8"?>
<sst xmlns="http://schemas.openxmlformats.org/spreadsheetml/2006/main" count="124" uniqueCount="51">
  <si>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</si>
  <si>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</si>
  <si>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</si>
  <si>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</si>
  <si>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</si>
  <si>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</si>
  <si>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</si>
  <si>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</si>
  <si>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</si>
  <si>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</si>
  <si>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</si>
  <si>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</si>
  <si>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</si>
  <si>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</si>
  <si>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</si>
  <si>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Copyright by Th. Karker</t>
  </si>
  <si>
    <t xml:space="preserve">          Halbfinale</t>
  </si>
  <si>
    <t>3.Satz</t>
  </si>
  <si>
    <t>Spiel</t>
  </si>
  <si>
    <t xml:space="preserve">          Finalrunde</t>
  </si>
  <si>
    <t xml:space="preserve">                    Platzierung</t>
  </si>
  <si>
    <t>Spiel um Platz 5</t>
  </si>
  <si>
    <t>Spiel um Platz 3</t>
  </si>
  <si>
    <t>Spiel um Platz 1</t>
  </si>
  <si>
    <t>JtfO LF 2019 Volleyball WK II männlich - Gruppe B</t>
  </si>
  <si>
    <t>Wriezen</t>
  </si>
  <si>
    <t>Dallgow</t>
  </si>
  <si>
    <t>Prenzlau</t>
  </si>
  <si>
    <t>Eichwalde</t>
  </si>
  <si>
    <t>Brandenburg</t>
  </si>
  <si>
    <t>Gransee</t>
  </si>
  <si>
    <t>Brandeburg</t>
  </si>
  <si>
    <t>2:0</t>
  </si>
  <si>
    <t>25:9</t>
  </si>
  <si>
    <t>25:10</t>
  </si>
  <si>
    <t>0:2</t>
  </si>
  <si>
    <t>18:25</t>
  </si>
  <si>
    <t>12:25</t>
  </si>
  <si>
    <t>19:25</t>
  </si>
  <si>
    <t>4. Cr.-und-P.-Scherpf-Gymnasium Prenzlau</t>
  </si>
  <si>
    <t>3. Evg. Johanniter-Gymnasium Wriezen</t>
  </si>
  <si>
    <t>5. Strittmatter-Gymnasium Gransee</t>
  </si>
  <si>
    <t>6. Curie-Gymnasium Dallgow-Döberitz</t>
  </si>
  <si>
    <t>7:25</t>
  </si>
  <si>
    <t>24:26</t>
  </si>
  <si>
    <t>23:25</t>
  </si>
  <si>
    <t>25:21</t>
  </si>
  <si>
    <t>2:1</t>
  </si>
  <si>
    <t>Bester Spieler: Jannes Fröhlich von Saldern-Gymnasium Brandenburg</t>
  </si>
  <si>
    <t>2. Humboldt-Gymnasium Eichwalde</t>
  </si>
  <si>
    <t>1. von Saldern-Gymnasium Brandenburg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</si>
</sst>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6"/>
      <color indexed="10"/>
      <name val="Times New Roman"/>
      <family val="1"/>
    </font>
    <font>
      <b/>
      <sz val="26"/>
      <name val="Times New Roman"/>
      <family val="1"/>
    </font>
    <font>
      <sz val="2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10" fontId="3" fillId="34" borderId="19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1" fontId="9" fillId="40" borderId="26" xfId="0" applyNumberFormat="1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1" fontId="9" fillId="40" borderId="24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" fontId="5" fillId="41" borderId="30" xfId="0" applyNumberFormat="1" applyFont="1" applyFill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/>
    </xf>
    <xf numFmtId="1" fontId="5" fillId="41" borderId="28" xfId="0" applyNumberFormat="1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20" fontId="10" fillId="40" borderId="28" xfId="0" applyNumberFormat="1" applyFont="1" applyFill="1" applyBorder="1" applyAlignment="1">
      <alignment horizontal="center" vertical="center"/>
    </xf>
    <xf numFmtId="0" fontId="5" fillId="40" borderId="31" xfId="0" applyFont="1" applyFill="1" applyBorder="1" applyAlignment="1">
      <alignment horizontal="center" vertical="center"/>
    </xf>
    <xf numFmtId="0" fontId="11" fillId="42" borderId="32" xfId="0" applyFont="1" applyFill="1" applyBorder="1" applyAlignment="1">
      <alignment horizontal="center" vertical="center"/>
    </xf>
    <xf numFmtId="1" fontId="9" fillId="40" borderId="33" xfId="0" applyNumberFormat="1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 horizontal="center" vertical="center"/>
    </xf>
    <xf numFmtId="1" fontId="9" fillId="40" borderId="35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1" fontId="9" fillId="40" borderId="13" xfId="0" applyNumberFormat="1" applyFont="1" applyFill="1" applyBorder="1" applyAlignment="1">
      <alignment horizontal="center" vertical="center"/>
    </xf>
    <xf numFmtId="1" fontId="9" fillId="40" borderId="34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1" fontId="5" fillId="41" borderId="13" xfId="0" applyNumberFormat="1" applyFont="1" applyFill="1" applyBorder="1" applyAlignment="1">
      <alignment horizontal="center" vertical="center"/>
    </xf>
    <xf numFmtId="0" fontId="5" fillId="41" borderId="37" xfId="0" applyFont="1" applyFill="1" applyBorder="1" applyAlignment="1">
      <alignment horizontal="center" vertical="center"/>
    </xf>
    <xf numFmtId="1" fontId="5" fillId="41" borderId="34" xfId="0" applyNumberFormat="1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20" fontId="10" fillId="40" borderId="34" xfId="0" applyNumberFormat="1" applyFont="1" applyFill="1" applyBorder="1" applyAlignment="1">
      <alignment horizontal="center" vertical="center"/>
    </xf>
    <xf numFmtId="0" fontId="5" fillId="40" borderId="38" xfId="0" applyFont="1" applyFill="1" applyBorder="1" applyAlignment="1">
      <alignment horizontal="center" vertical="center"/>
    </xf>
    <xf numFmtId="0" fontId="11" fillId="42" borderId="39" xfId="0" applyFont="1" applyFill="1" applyBorder="1" applyAlignment="1">
      <alignment horizontal="center" vertical="center"/>
    </xf>
    <xf numFmtId="10" fontId="3" fillId="34" borderId="14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9" fillId="40" borderId="41" xfId="0" applyNumberFormat="1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 vertical="center"/>
    </xf>
    <xf numFmtId="1" fontId="9" fillId="40" borderId="43" xfId="0" applyNumberFormat="1" applyFont="1" applyFill="1" applyBorder="1" applyAlignment="1">
      <alignment horizontal="center" vertical="center"/>
    </xf>
    <xf numFmtId="1" fontId="9" fillId="40" borderId="44" xfId="0" applyNumberFormat="1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1" fontId="5" fillId="41" borderId="44" xfId="0" applyNumberFormat="1" applyFont="1" applyFill="1" applyBorder="1" applyAlignment="1">
      <alignment horizontal="center" vertical="center"/>
    </xf>
    <xf numFmtId="0" fontId="5" fillId="41" borderId="42" xfId="0" applyFont="1" applyFill="1" applyBorder="1" applyAlignment="1">
      <alignment horizontal="center" vertical="center"/>
    </xf>
    <xf numFmtId="1" fontId="5" fillId="41" borderId="42" xfId="0" applyNumberFormat="1" applyFont="1" applyFill="1" applyBorder="1" applyAlignment="1">
      <alignment horizontal="center" vertical="center"/>
    </xf>
    <xf numFmtId="0" fontId="5" fillId="40" borderId="44" xfId="0" applyFont="1" applyFill="1" applyBorder="1" applyAlignment="1">
      <alignment horizontal="center" vertical="center"/>
    </xf>
    <xf numFmtId="20" fontId="10" fillId="40" borderId="42" xfId="0" applyNumberFormat="1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0" fontId="11" fillId="42" borderId="47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48" xfId="0" applyFill="1" applyBorder="1" applyAlignment="1">
      <alignment/>
    </xf>
    <xf numFmtId="0" fontId="1" fillId="34" borderId="48" xfId="0" applyFont="1" applyFill="1" applyBorder="1" applyAlignment="1">
      <alignment/>
    </xf>
    <xf numFmtId="0" fontId="5" fillId="33" borderId="4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/>
    </xf>
    <xf numFmtId="0" fontId="13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14" fillId="40" borderId="0" xfId="0" applyFont="1" applyFill="1" applyAlignment="1">
      <alignment/>
    </xf>
    <xf numFmtId="0" fontId="15" fillId="40" borderId="0" xfId="0" applyFont="1" applyFill="1" applyAlignment="1">
      <alignment/>
    </xf>
    <xf numFmtId="0" fontId="0" fillId="40" borderId="0" xfId="0" applyFont="1" applyFill="1" applyAlignment="1">
      <alignment horizontal="center"/>
    </xf>
    <xf numFmtId="0" fontId="16" fillId="40" borderId="0" xfId="0" applyFont="1" applyFill="1" applyAlignment="1">
      <alignment/>
    </xf>
    <xf numFmtId="0" fontId="17" fillId="40" borderId="0" xfId="0" applyFont="1" applyFill="1" applyAlignment="1">
      <alignment/>
    </xf>
    <xf numFmtId="0" fontId="18" fillId="40" borderId="0" xfId="0" applyFont="1" applyFill="1" applyAlignment="1">
      <alignment/>
    </xf>
    <xf numFmtId="0" fontId="19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40" borderId="0" xfId="0" applyFont="1" applyFill="1" applyAlignment="1">
      <alignment/>
    </xf>
    <xf numFmtId="0" fontId="22" fillId="43" borderId="14" xfId="0" applyFont="1" applyFill="1" applyBorder="1" applyAlignment="1">
      <alignment horizontal="center"/>
    </xf>
    <xf numFmtId="0" fontId="22" fillId="43" borderId="35" xfId="0" applyFont="1" applyFill="1" applyBorder="1" applyAlignment="1">
      <alignment horizontal="center"/>
    </xf>
    <xf numFmtId="49" fontId="22" fillId="37" borderId="14" xfId="0" applyNumberFormat="1" applyFont="1" applyFill="1" applyBorder="1" applyAlignment="1">
      <alignment horizontal="center"/>
    </xf>
    <xf numFmtId="0" fontId="14" fillId="40" borderId="0" xfId="0" applyFont="1" applyFill="1" applyAlignment="1">
      <alignment horizontal="left"/>
    </xf>
    <xf numFmtId="49" fontId="22" fillId="37" borderId="34" xfId="0" applyNumberFormat="1" applyFont="1" applyFill="1" applyBorder="1" applyAlignment="1">
      <alignment horizontal="center"/>
    </xf>
    <xf numFmtId="20" fontId="22" fillId="37" borderId="14" xfId="0" applyNumberFormat="1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22" fillId="4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40" borderId="0" xfId="0" applyFont="1" applyFill="1" applyAlignment="1">
      <alignment horizontal="left"/>
    </xf>
    <xf numFmtId="0" fontId="22" fillId="4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>
      <alignment horizontal="center" textRotation="90"/>
    </xf>
    <xf numFmtId="0" fontId="5" fillId="37" borderId="19" xfId="0" applyFont="1" applyFill="1" applyBorder="1" applyAlignment="1" applyProtection="1">
      <alignment horizontal="center" textRotation="90"/>
      <protection locked="0"/>
    </xf>
    <xf numFmtId="0" fontId="1" fillId="38" borderId="20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 vertical="center"/>
    </xf>
    <xf numFmtId="0" fontId="10" fillId="37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/>
    </xf>
    <xf numFmtId="0" fontId="5" fillId="44" borderId="14" xfId="0" applyFont="1" applyFill="1" applyBorder="1" applyAlignment="1" applyProtection="1">
      <alignment horizontal="center" vertical="center"/>
      <protection locked="0"/>
    </xf>
    <xf numFmtId="0" fontId="1" fillId="33" borderId="48" xfId="51" applyFont="1" applyFill="1" applyBorder="1" applyAlignment="1">
      <alignment horizontal="center" vertical="center"/>
      <protection/>
    </xf>
    <xf numFmtId="0" fontId="5" fillId="33" borderId="48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22" fillId="40" borderId="0" xfId="0" applyFont="1" applyFill="1" applyAlignment="1">
      <alignment horizontal="left"/>
    </xf>
    <xf numFmtId="0" fontId="22" fillId="45" borderId="35" xfId="0" applyFont="1" applyFill="1" applyBorder="1" applyAlignment="1">
      <alignment horizontal="center"/>
    </xf>
    <xf numFmtId="0" fontId="22" fillId="45" borderId="14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20"/>
  <sheetViews>
    <sheetView showGridLines="0" zoomScalePageLayoutView="0" workbookViewId="0" topLeftCell="A13">
      <selection activeCell="AH13" sqref="AH13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2.2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32" t="s">
        <v>24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33" t="s">
        <v>0</v>
      </c>
      <c r="AH4" s="133" t="s">
        <v>1</v>
      </c>
      <c r="AI4" s="133" t="s">
        <v>2</v>
      </c>
      <c r="AJ4" s="133" t="s">
        <v>3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33"/>
      <c r="AH5" s="133"/>
      <c r="AI5" s="133"/>
      <c r="AJ5" s="133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34" t="str">
        <f>$L$14</f>
        <v>Eichwalde</v>
      </c>
      <c r="M6" s="134"/>
      <c r="N6" s="134"/>
      <c r="O6" s="134" t="str">
        <f>$L$16</f>
        <v>Brandenburg</v>
      </c>
      <c r="P6" s="134"/>
      <c r="Q6" s="134"/>
      <c r="R6" s="134" t="str">
        <f>$L$18</f>
        <v>Gransee</v>
      </c>
      <c r="S6" s="134"/>
      <c r="T6" s="134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 t="str">
        <f>$K$9</f>
        <v>Eichwalde</v>
      </c>
      <c r="AG6" s="17">
        <v>13</v>
      </c>
      <c r="AH6" s="17">
        <v>15</v>
      </c>
      <c r="AI6" s="17">
        <v>6</v>
      </c>
      <c r="AJ6" s="18">
        <f>IF(AG6&gt;AG7,1,0)+IF(AH6&gt;AH7,1,0)+IF(AI6&gt;AI7,1,0)</f>
        <v>1</v>
      </c>
      <c r="AK6" s="19"/>
    </row>
    <row r="7" spans="1:37" s="20" customFormat="1" ht="34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34"/>
      <c r="M7" s="134"/>
      <c r="N7" s="134"/>
      <c r="O7" s="134"/>
      <c r="P7" s="134"/>
      <c r="Q7" s="134"/>
      <c r="R7" s="134"/>
      <c r="S7" s="134"/>
      <c r="T7" s="134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 t="str">
        <f>$K$10</f>
        <v>Brandenburg</v>
      </c>
      <c r="AG7" s="22">
        <v>15</v>
      </c>
      <c r="AH7" s="22">
        <v>13</v>
      </c>
      <c r="AI7" s="22">
        <v>15</v>
      </c>
      <c r="AJ7" s="23">
        <f>IF(AG7&gt;AG6,1,0)+IF(AH7&gt;AH6,1,0)+IF(AI7&gt;AI6,1,0)</f>
        <v>2</v>
      </c>
      <c r="AK7" s="19"/>
    </row>
    <row r="8" spans="1:37" s="20" customFormat="1" ht="34.5" customHeight="1" thickBot="1">
      <c r="A8" s="13"/>
      <c r="B8" s="24" t="s">
        <v>4</v>
      </c>
      <c r="C8" s="24"/>
      <c r="D8" s="24"/>
      <c r="E8" s="24"/>
      <c r="F8" s="24"/>
      <c r="G8" s="24"/>
      <c r="H8" s="24"/>
      <c r="I8" s="24"/>
      <c r="J8" s="25"/>
      <c r="K8" s="5"/>
      <c r="L8" s="134"/>
      <c r="M8" s="134"/>
      <c r="N8" s="134"/>
      <c r="O8" s="134"/>
      <c r="P8" s="134"/>
      <c r="Q8" s="134"/>
      <c r="R8" s="134"/>
      <c r="S8" s="134"/>
      <c r="T8" s="134"/>
      <c r="U8" s="135" t="s">
        <v>5</v>
      </c>
      <c r="V8" s="135"/>
      <c r="W8" s="135"/>
      <c r="X8" s="136" t="s">
        <v>3</v>
      </c>
      <c r="Y8" s="136"/>
      <c r="Z8" s="136"/>
      <c r="AA8" s="137" t="s">
        <v>6</v>
      </c>
      <c r="AB8" s="137"/>
      <c r="AC8" s="137"/>
      <c r="AD8" s="26" t="s">
        <v>7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 thickTop="1">
      <c r="A9" s="13"/>
      <c r="B9" s="27">
        <f>IF(K9="","-",RANK(G9,$G$9:$G$11,0)+RANK(F9,$F$9:$F$11,0)%+RANK(E9,$E$9:$E$11,0)%%+ROW()%%%)</f>
        <v>2.020209</v>
      </c>
      <c r="C9" s="28">
        <f>IF(B9="","",RANK(B9,$B$9:$B$11,1))</f>
        <v>2</v>
      </c>
      <c r="D9" s="29" t="str">
        <f>$L$14</f>
        <v>Eichwalde</v>
      </c>
      <c r="E9" s="30">
        <f>SUM(U9-W9)</f>
        <v>5</v>
      </c>
      <c r="F9" s="30">
        <f>SUM(X9-Z9)</f>
        <v>1</v>
      </c>
      <c r="G9" s="31">
        <f>SUM(AA9-AC9)</f>
        <v>0</v>
      </c>
      <c r="H9" s="32">
        <f>SMALL($B$9:$B$11,1)</f>
        <v>1.01011</v>
      </c>
      <c r="I9" s="28">
        <f>IF(H9="","",RANK(H9,$H$9:$H$11,1))</f>
        <v>1</v>
      </c>
      <c r="J9" s="33" t="str">
        <f>INDEX($D$9:$D$11,MATCH(H9,$B$9:$B$11,0),1)</f>
        <v>Brandenburg</v>
      </c>
      <c r="K9" s="34" t="str">
        <f>$L$14</f>
        <v>Eichwalde</v>
      </c>
      <c r="L9" s="35"/>
      <c r="M9" s="36"/>
      <c r="N9" s="37"/>
      <c r="O9" s="38">
        <f>IF($AJ$6+$AJ$7&gt;0,$AJ$6,"")</f>
        <v>1</v>
      </c>
      <c r="P9" s="39" t="s">
        <v>8</v>
      </c>
      <c r="Q9" s="40">
        <f>IF($AJ$6+$AJ$7&gt;0,$AJ$7,"")</f>
        <v>2</v>
      </c>
      <c r="R9" s="38">
        <f>IF($AJ$9+$AJ$10&gt;0,$AJ$9,"")</f>
        <v>2</v>
      </c>
      <c r="S9" s="39" t="s">
        <v>8</v>
      </c>
      <c r="T9" s="40">
        <f>IF($AJ$9+$AJ$10&gt;0,$AJ$10,"")</f>
        <v>0</v>
      </c>
      <c r="U9" s="41">
        <f>AG6+AH6+AI6+AG9+AH9+AI9</f>
        <v>69</v>
      </c>
      <c r="V9" s="42" t="s">
        <v>8</v>
      </c>
      <c r="W9" s="43">
        <f>AG7+AH7+AI7+AG10+AH10+AI10</f>
        <v>64</v>
      </c>
      <c r="X9" s="44">
        <f>SUM(O9,R9)</f>
        <v>3</v>
      </c>
      <c r="Y9" s="45" t="s">
        <v>8</v>
      </c>
      <c r="Z9" s="46">
        <f>SUM(Q9,T9)</f>
        <v>2</v>
      </c>
      <c r="AA9" s="47">
        <f>IF(O9&gt;Q9,1,0)+IF(R9&gt;T9,1,0)</f>
        <v>1</v>
      </c>
      <c r="AB9" s="48" t="s">
        <v>8</v>
      </c>
      <c r="AC9" s="49">
        <f>IF(Q9&gt;O9,1,0)+IF(T9&gt;R9,1,0)</f>
        <v>1</v>
      </c>
      <c r="AD9" s="50">
        <f>IF(B9="","",RANK(B9,$B$9:$B$11,1))</f>
        <v>2</v>
      </c>
      <c r="AE9" s="15"/>
      <c r="AF9" s="16" t="str">
        <f>$K$9</f>
        <v>Eichwalde</v>
      </c>
      <c r="AG9" s="17">
        <v>15</v>
      </c>
      <c r="AH9" s="17">
        <v>20</v>
      </c>
      <c r="AI9" s="17"/>
      <c r="AJ9" s="18">
        <f>IF(AG9&gt;AG10,1,0)+IF(AH9&gt;AH10,1,0)+IF(AI9&gt;AI10,1,0)</f>
        <v>2</v>
      </c>
      <c r="AK9" s="19"/>
    </row>
    <row r="10" spans="1:37" s="20" customFormat="1" ht="34.5" customHeight="1" thickBot="1">
      <c r="A10" s="13"/>
      <c r="B10" s="27">
        <f>IF(K10="","-",RANK(G10,$G$9:$G$11,0)+RANK(F10,$F$9:$F$11,0)%+RANK(E10,$E$9:$E$11,0)%%+ROW()%%%)</f>
        <v>1.01011</v>
      </c>
      <c r="C10" s="28">
        <f>IF(B10="","",RANK(B10,$B$9:$B$11,1))</f>
        <v>1</v>
      </c>
      <c r="D10" s="29" t="str">
        <f>$L$16</f>
        <v>Brandenburg</v>
      </c>
      <c r="E10" s="30">
        <f>SUM(U10-W10)</f>
        <v>18</v>
      </c>
      <c r="F10" s="30">
        <f>SUM(X10-Z10)</f>
        <v>3</v>
      </c>
      <c r="G10" s="31">
        <f>SUM(AA10-AC10)</f>
        <v>2</v>
      </c>
      <c r="H10" s="32">
        <f>SMALL($B$9:$B$11,2)</f>
        <v>2.020209</v>
      </c>
      <c r="I10" s="28">
        <f>IF(H10="","",RANK(H10,$H$9:$H$11,1))</f>
        <v>2</v>
      </c>
      <c r="J10" s="33" t="str">
        <f>INDEX($D$9:$D$11,MATCH(H10,$B$9:$B$11,0),1)</f>
        <v>Eichwalde</v>
      </c>
      <c r="K10" s="34" t="str">
        <f>$L$16</f>
        <v>Brandenburg</v>
      </c>
      <c r="L10" s="51">
        <f>IF($AJ$6+$AJ$7&gt;0,$AJ$7,"")</f>
        <v>2</v>
      </c>
      <c r="M10" s="52" t="s">
        <v>8</v>
      </c>
      <c r="N10" s="53">
        <f>IF($AJ$6+$AJ$7&gt;0,$AJ$6,"")</f>
        <v>1</v>
      </c>
      <c r="O10" s="54"/>
      <c r="P10" s="54"/>
      <c r="Q10" s="54"/>
      <c r="R10" s="55">
        <f>IF($AJ$12+$AJ$13&gt;0,$AJ$12,"")</f>
        <v>2</v>
      </c>
      <c r="S10" s="52" t="s">
        <v>8</v>
      </c>
      <c r="T10" s="56">
        <f>IF($AJ$12+$AJ$13&gt;0,$AJ$13,"")</f>
        <v>0</v>
      </c>
      <c r="U10" s="57">
        <f>AG7+AH7+AI7+AG12+AH12+AI12</f>
        <v>73</v>
      </c>
      <c r="V10" s="58" t="s">
        <v>8</v>
      </c>
      <c r="W10" s="59">
        <f>AG6+AH6+AI6+AG13+AH13+AI13</f>
        <v>55</v>
      </c>
      <c r="X10" s="60">
        <f>SUM(L10,R10)</f>
        <v>4</v>
      </c>
      <c r="Y10" s="61" t="s">
        <v>8</v>
      </c>
      <c r="Z10" s="62">
        <f>SUM(N10,T10)</f>
        <v>1</v>
      </c>
      <c r="AA10" s="63">
        <f>IF(L10&gt;N10,1,0)+IF(R10&gt;T10,1,0)</f>
        <v>2</v>
      </c>
      <c r="AB10" s="64" t="s">
        <v>8</v>
      </c>
      <c r="AC10" s="65">
        <f>IF(N10&gt;L10,1,0)+IF(T10&gt;R10,1,0)</f>
        <v>0</v>
      </c>
      <c r="AD10" s="66">
        <f>IF(B10="","",RANK(B10,$B$9:$B$11,1))</f>
        <v>1</v>
      </c>
      <c r="AE10" s="9"/>
      <c r="AF10" s="21" t="str">
        <f>$K$11</f>
        <v>Gransee</v>
      </c>
      <c r="AG10" s="22">
        <v>3</v>
      </c>
      <c r="AH10" s="22">
        <v>18</v>
      </c>
      <c r="AI10" s="22"/>
      <c r="AJ10" s="23">
        <f>IF(AG10&gt;AG9,1,0)+IF(AH10&gt;AH9,1,0)+IF(AI10&gt;AI9,1,0)</f>
        <v>0</v>
      </c>
      <c r="AK10" s="19"/>
    </row>
    <row r="11" spans="1:37" s="20" customFormat="1" ht="34.5" customHeight="1" thickBot="1">
      <c r="A11" s="13"/>
      <c r="B11" s="67">
        <f>IF(K11="","-",RANK(G11,$G$9:$G$11,0)+RANK(F11,$F$9:$F$11,0)%+RANK(E11,$E$9:$E$11,0)%%+ROW()%%%)</f>
        <v>3.030311</v>
      </c>
      <c r="C11" s="68">
        <f>IF(B11="","",RANK(B11,$B$9:$B$11,1))</f>
        <v>3</v>
      </c>
      <c r="D11" s="29" t="str">
        <f>$L$18</f>
        <v>Gransee</v>
      </c>
      <c r="E11" s="69">
        <f>SUM(U11-W11)</f>
        <v>-23</v>
      </c>
      <c r="F11" s="69">
        <f>SUM(X11-Z11)</f>
        <v>-4</v>
      </c>
      <c r="G11" s="70">
        <f>SUM(AA11-AC11)</f>
        <v>-2</v>
      </c>
      <c r="H11" s="71">
        <f>SMALL($B$9:$B$11,3)</f>
        <v>3.030311</v>
      </c>
      <c r="I11" s="68">
        <f>IF(H11="","",RANK(H11,$H$9:$H$11,1))</f>
        <v>3</v>
      </c>
      <c r="J11" s="72" t="str">
        <f>INDEX($D$9:$D$11,MATCH(H11,$B$9:$B$11,0),1)</f>
        <v>Gransee</v>
      </c>
      <c r="K11" s="34" t="str">
        <f>$L$18</f>
        <v>Gransee</v>
      </c>
      <c r="L11" s="73">
        <f>IF($AJ$9+$AJ$10&gt;0,$AJ$10,"")</f>
        <v>0</v>
      </c>
      <c r="M11" s="74" t="s">
        <v>8</v>
      </c>
      <c r="N11" s="75">
        <f>IF($AJ$9+$AJ$10&gt;0,$AJ$9,"")</f>
        <v>2</v>
      </c>
      <c r="O11" s="76">
        <f>IF($AJ$12+$AJ$13&gt;0,$AJ$13,"")</f>
        <v>0</v>
      </c>
      <c r="P11" s="74" t="s">
        <v>8</v>
      </c>
      <c r="Q11" s="75">
        <f>IF($AJ$12+$AJ$13&gt;0,$AJ$12,"")</f>
        <v>2</v>
      </c>
      <c r="R11" s="77"/>
      <c r="S11" s="78"/>
      <c r="T11" s="78"/>
      <c r="U11" s="79">
        <f>AG10+AH10+AI10+AG13+AH13+AI13</f>
        <v>42</v>
      </c>
      <c r="V11" s="80" t="s">
        <v>8</v>
      </c>
      <c r="W11" s="81">
        <f>AG9+AH9+AI9+AG12+AH12+AI12</f>
        <v>65</v>
      </c>
      <c r="X11" s="82">
        <f>SUM(L11,O11)</f>
        <v>0</v>
      </c>
      <c r="Y11" s="83" t="s">
        <v>8</v>
      </c>
      <c r="Z11" s="84">
        <f>SUM(N11,Q11)</f>
        <v>4</v>
      </c>
      <c r="AA11" s="85">
        <f>IF(L11&gt;N11,1,0)+IF(O11&gt;Q11,1,0)</f>
        <v>0</v>
      </c>
      <c r="AB11" s="86" t="s">
        <v>8</v>
      </c>
      <c r="AC11" s="87">
        <f>IF(N11&gt;L11,1,0)+IF(Q11&gt;O11,1,0)</f>
        <v>2</v>
      </c>
      <c r="AD11" s="88">
        <f>IF(B11="","",RANK(B11,$B$9:$B$11,1))</f>
        <v>3</v>
      </c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 t="str">
        <f>$K$10</f>
        <v>Brandenburg</v>
      </c>
      <c r="AG12" s="17">
        <v>15</v>
      </c>
      <c r="AH12" s="17">
        <v>15</v>
      </c>
      <c r="AI12" s="17"/>
      <c r="AJ12" s="18">
        <f>IF(AG12&gt;AG13,1,0)+IF(AH12&gt;AH13,1,0)+IF(AI12&gt;AI13,1,0)</f>
        <v>2</v>
      </c>
      <c r="AK12" s="19"/>
    </row>
    <row r="13" spans="1:37" s="20" customFormat="1" ht="34.5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38" t="s">
        <v>9</v>
      </c>
      <c r="X13" s="138"/>
      <c r="Y13" s="138"/>
      <c r="Z13" s="138"/>
      <c r="AA13" s="138"/>
      <c r="AB13" s="138"/>
      <c r="AC13" s="138"/>
      <c r="AD13" s="91"/>
      <c r="AE13" s="91"/>
      <c r="AF13" s="21" t="str">
        <f>$K$11</f>
        <v>Gransee</v>
      </c>
      <c r="AG13" s="22">
        <v>12</v>
      </c>
      <c r="AH13" s="22">
        <v>9</v>
      </c>
      <c r="AI13" s="22"/>
      <c r="AJ13" s="23">
        <f>IF(AG13&gt;AG12,1,0)+IF(AH13&gt;AH12,1,0)+IF(AI13&gt;AI12,1,0)</f>
        <v>0</v>
      </c>
      <c r="AK13" s="19"/>
    </row>
    <row r="14" spans="1:37" s="20" customFormat="1" ht="34.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10</v>
      </c>
      <c r="L14" s="139" t="s">
        <v>28</v>
      </c>
      <c r="M14" s="139"/>
      <c r="N14" s="139"/>
      <c r="O14" s="139"/>
      <c r="P14" s="139"/>
      <c r="Q14" s="139"/>
      <c r="R14" s="139"/>
      <c r="S14" s="9"/>
      <c r="T14" s="9"/>
      <c r="U14" s="96"/>
      <c r="V14" s="97"/>
      <c r="W14" s="140" t="str">
        <f>$J$9</f>
        <v>Brandenburg</v>
      </c>
      <c r="X14" s="140"/>
      <c r="Y14" s="140"/>
      <c r="Z14" s="140"/>
      <c r="AA14" s="140"/>
      <c r="AB14" s="140"/>
      <c r="AC14" s="140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 thickBot="1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41" t="s">
        <v>11</v>
      </c>
      <c r="X15" s="141"/>
      <c r="Y15" s="141"/>
      <c r="Z15" s="141"/>
      <c r="AA15" s="141"/>
      <c r="AB15" s="141"/>
      <c r="AC15" s="141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 thickBot="1" thickTop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12</v>
      </c>
      <c r="L16" s="142" t="s">
        <v>29</v>
      </c>
      <c r="M16" s="142"/>
      <c r="N16" s="142"/>
      <c r="O16" s="142"/>
      <c r="P16" s="142"/>
      <c r="Q16" s="142"/>
      <c r="R16" s="142"/>
      <c r="S16" s="9"/>
      <c r="T16" s="9"/>
      <c r="U16" s="96"/>
      <c r="V16" s="97"/>
      <c r="W16" s="140" t="str">
        <f>$J$10</f>
        <v>Eichwalde</v>
      </c>
      <c r="X16" s="140"/>
      <c r="Y16" s="140"/>
      <c r="Z16" s="140"/>
      <c r="AA16" s="140"/>
      <c r="AB16" s="140"/>
      <c r="AC16" s="140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 thickBot="1" thickTop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41" t="s">
        <v>13</v>
      </c>
      <c r="X17" s="141"/>
      <c r="Y17" s="141"/>
      <c r="Z17" s="141"/>
      <c r="AA17" s="141"/>
      <c r="AB17" s="141"/>
      <c r="AC17" s="141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 thickBot="1" thickTop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14</v>
      </c>
      <c r="L18" s="142" t="s">
        <v>30</v>
      </c>
      <c r="M18" s="142"/>
      <c r="N18" s="142"/>
      <c r="O18" s="142"/>
      <c r="P18" s="142"/>
      <c r="Q18" s="142"/>
      <c r="R18" s="142"/>
      <c r="S18" s="12"/>
      <c r="T18" s="12"/>
      <c r="U18" s="96"/>
      <c r="V18" s="97"/>
      <c r="W18" s="140" t="str">
        <f>$J$11</f>
        <v>Gransee</v>
      </c>
      <c r="X18" s="140"/>
      <c r="Y18" s="140"/>
      <c r="Z18" s="140"/>
      <c r="AA18" s="140"/>
      <c r="AB18" s="140"/>
      <c r="AC18" s="140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 thickTop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44"/>
      <c r="L20" s="144"/>
      <c r="M20" s="144"/>
      <c r="N20" s="144"/>
      <c r="O20" s="144"/>
      <c r="P20" s="101"/>
      <c r="Q20" s="101"/>
      <c r="R20" s="144"/>
      <c r="S20" s="144"/>
      <c r="T20" s="144"/>
      <c r="U20" s="98"/>
      <c r="V20" s="100"/>
      <c r="W20" s="145"/>
      <c r="X20" s="145"/>
      <c r="Y20" s="145"/>
      <c r="Z20" s="145"/>
      <c r="AA20" s="145"/>
      <c r="AB20" s="102"/>
      <c r="AC20" s="102"/>
      <c r="AD20" s="102"/>
      <c r="AE20" s="143" t="s">
        <v>15</v>
      </c>
      <c r="AF20" s="143"/>
      <c r="AG20" s="143"/>
      <c r="AH20" s="143"/>
      <c r="AI20" s="143"/>
      <c r="AJ20" s="143"/>
      <c r="AK20" s="103"/>
    </row>
  </sheetData>
  <sheetProtection/>
  <mergeCells count="24"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  <mergeCell ref="AA8:AC8"/>
    <mergeCell ref="W13:AC13"/>
    <mergeCell ref="L14:R14"/>
    <mergeCell ref="W14:AC14"/>
    <mergeCell ref="W15:AC15"/>
    <mergeCell ref="L16:R16"/>
    <mergeCell ref="W16:AC16"/>
    <mergeCell ref="AE20:AJ20"/>
    <mergeCell ref="W17:AC17"/>
    <mergeCell ref="L18:R18"/>
    <mergeCell ref="W18:AC18"/>
    <mergeCell ref="K20:O20"/>
    <mergeCell ref="R20:T20"/>
    <mergeCell ref="W20:AA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K20"/>
  <sheetViews>
    <sheetView showGridLines="0" zoomScalePageLayoutView="0" workbookViewId="0" topLeftCell="A13">
      <selection activeCell="AF15" sqref="AF15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2.2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32" t="s">
        <v>24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33" t="s">
        <v>0</v>
      </c>
      <c r="AH4" s="133" t="s">
        <v>1</v>
      </c>
      <c r="AI4" s="133" t="s">
        <v>2</v>
      </c>
      <c r="AJ4" s="133" t="s">
        <v>3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33"/>
      <c r="AH5" s="133"/>
      <c r="AI5" s="133"/>
      <c r="AJ5" s="133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34" t="str">
        <f>$L$14</f>
        <v>Wriezen</v>
      </c>
      <c r="M6" s="134"/>
      <c r="N6" s="134"/>
      <c r="O6" s="134" t="str">
        <f>$L$16</f>
        <v>Dallgow</v>
      </c>
      <c r="P6" s="134"/>
      <c r="Q6" s="134"/>
      <c r="R6" s="134" t="str">
        <f>$L$18</f>
        <v>Prenzlau</v>
      </c>
      <c r="S6" s="134"/>
      <c r="T6" s="134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 t="str">
        <f>$K$9</f>
        <v>Wriezen</v>
      </c>
      <c r="AG6" s="17">
        <v>8</v>
      </c>
      <c r="AH6" s="17">
        <v>15</v>
      </c>
      <c r="AI6" s="17">
        <v>15</v>
      </c>
      <c r="AJ6" s="18">
        <f>IF(AG6&gt;AG7,1,0)+IF(AH6&gt;AH7,1,0)+IF(AI6&gt;AI7,1,0)</f>
        <v>2</v>
      </c>
      <c r="AK6" s="19"/>
    </row>
    <row r="7" spans="1:37" s="20" customFormat="1" ht="34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34"/>
      <c r="M7" s="134"/>
      <c r="N7" s="134"/>
      <c r="O7" s="134"/>
      <c r="P7" s="134"/>
      <c r="Q7" s="134"/>
      <c r="R7" s="134"/>
      <c r="S7" s="134"/>
      <c r="T7" s="134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 t="str">
        <f>$K$10</f>
        <v>Dallgow</v>
      </c>
      <c r="AG7" s="22">
        <v>15</v>
      </c>
      <c r="AH7" s="22">
        <v>12</v>
      </c>
      <c r="AI7" s="22">
        <v>8</v>
      </c>
      <c r="AJ7" s="23">
        <f>IF(AG7&gt;AG6,1,0)+IF(AH7&gt;AH6,1,0)+IF(AI7&gt;AI6,1,0)</f>
        <v>1</v>
      </c>
      <c r="AK7" s="19"/>
    </row>
    <row r="8" spans="1:37" s="20" customFormat="1" ht="34.5" customHeight="1" thickBot="1">
      <c r="A8" s="13"/>
      <c r="B8" s="24" t="s">
        <v>4</v>
      </c>
      <c r="C8" s="24"/>
      <c r="D8" s="24"/>
      <c r="E8" s="24"/>
      <c r="F8" s="24"/>
      <c r="G8" s="24"/>
      <c r="H8" s="24"/>
      <c r="I8" s="24"/>
      <c r="J8" s="25"/>
      <c r="K8" s="5"/>
      <c r="L8" s="134"/>
      <c r="M8" s="134"/>
      <c r="N8" s="134"/>
      <c r="O8" s="134"/>
      <c r="P8" s="134"/>
      <c r="Q8" s="134"/>
      <c r="R8" s="134"/>
      <c r="S8" s="134"/>
      <c r="T8" s="134"/>
      <c r="U8" s="135" t="s">
        <v>5</v>
      </c>
      <c r="V8" s="135"/>
      <c r="W8" s="135"/>
      <c r="X8" s="136" t="s">
        <v>3</v>
      </c>
      <c r="Y8" s="136"/>
      <c r="Z8" s="136"/>
      <c r="AA8" s="137" t="s">
        <v>6</v>
      </c>
      <c r="AB8" s="137"/>
      <c r="AC8" s="137"/>
      <c r="AD8" s="26" t="s">
        <v>7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 thickTop="1">
      <c r="A9" s="13"/>
      <c r="B9" s="27">
        <f>IF(K9="","-",RANK(G9,$G$9:$G$11,0)+RANK(F9,$F$9:$F$11,0)%+RANK(E9,$E$9:$E$11,0)%%+ROW()%%%)</f>
        <v>1.010109</v>
      </c>
      <c r="C9" s="28">
        <f>IF(B9="","",RANK(B9,$B$9:$B$11,1))</f>
        <v>1</v>
      </c>
      <c r="D9" s="29" t="str">
        <f>$L$14</f>
        <v>Wriezen</v>
      </c>
      <c r="E9" s="30">
        <f>SUM(U9-W9)</f>
        <v>14</v>
      </c>
      <c r="F9" s="30">
        <f>SUM(X9-Z9)</f>
        <v>3</v>
      </c>
      <c r="G9" s="31">
        <f>SUM(AA9-AC9)</f>
        <v>2</v>
      </c>
      <c r="H9" s="32">
        <f>SMALL($B$9:$B$11,1)</f>
        <v>1.010109</v>
      </c>
      <c r="I9" s="28">
        <f>IF(H9="","",RANK(H9,$H$9:$H$11,1))</f>
        <v>1</v>
      </c>
      <c r="J9" s="33" t="str">
        <f>INDEX($D$9:$D$11,MATCH(H9,$B$9:$B$11,0),1)</f>
        <v>Wriezen</v>
      </c>
      <c r="K9" s="34" t="str">
        <f>$L$14</f>
        <v>Wriezen</v>
      </c>
      <c r="L9" s="35"/>
      <c r="M9" s="36"/>
      <c r="N9" s="37"/>
      <c r="O9" s="38">
        <f>IF($AJ$6+$AJ$7&gt;0,$AJ$6,"")</f>
        <v>2</v>
      </c>
      <c r="P9" s="39" t="s">
        <v>8</v>
      </c>
      <c r="Q9" s="40">
        <f>IF($AJ$6+$AJ$7&gt;0,$AJ$7,"")</f>
        <v>1</v>
      </c>
      <c r="R9" s="38">
        <f>IF($AJ$9+$AJ$10&gt;0,$AJ$9,"")</f>
        <v>2</v>
      </c>
      <c r="S9" s="39" t="s">
        <v>8</v>
      </c>
      <c r="T9" s="40">
        <f>IF($AJ$9+$AJ$10&gt;0,$AJ$10,"")</f>
        <v>0</v>
      </c>
      <c r="U9" s="41">
        <f>AG6+AH6+AI6+AG9+AH9+AI9</f>
        <v>68</v>
      </c>
      <c r="V9" s="42" t="s">
        <v>8</v>
      </c>
      <c r="W9" s="43">
        <f>AG7+AH7+AI7+AG10+AH10+AI10</f>
        <v>54</v>
      </c>
      <c r="X9" s="44">
        <f>SUM(O9,R9)</f>
        <v>4</v>
      </c>
      <c r="Y9" s="45" t="s">
        <v>8</v>
      </c>
      <c r="Z9" s="46">
        <f>SUM(Q9,T9)</f>
        <v>1</v>
      </c>
      <c r="AA9" s="47">
        <f>IF(O9&gt;Q9,1,0)+IF(R9&gt;T9,1,0)</f>
        <v>2</v>
      </c>
      <c r="AB9" s="48" t="s">
        <v>8</v>
      </c>
      <c r="AC9" s="49">
        <f>IF(Q9&gt;O9,1,0)+IF(T9&gt;R9,1,0)</f>
        <v>0</v>
      </c>
      <c r="AD9" s="50">
        <f>IF(B9="","",RANK(B9,$B$9:$B$11,1))</f>
        <v>1</v>
      </c>
      <c r="AE9" s="15"/>
      <c r="AF9" s="16" t="str">
        <f>$K$9</f>
        <v>Wriezen</v>
      </c>
      <c r="AG9" s="17">
        <v>15</v>
      </c>
      <c r="AH9" s="17">
        <v>15</v>
      </c>
      <c r="AI9" s="17"/>
      <c r="AJ9" s="18">
        <f>IF(AG9&gt;AG10,1,0)+IF(AH9&gt;AH10,1,0)+IF(AI9&gt;AI10,1,0)</f>
        <v>2</v>
      </c>
      <c r="AK9" s="19"/>
    </row>
    <row r="10" spans="1:37" s="20" customFormat="1" ht="34.5" customHeight="1" thickBot="1">
      <c r="A10" s="13"/>
      <c r="B10" s="27">
        <f>IF(K10="","-",RANK(G10,$G$9:$G$11,0)+RANK(F10,$F$9:$F$11,0)%+RANK(E10,$E$9:$E$11,0)%%+ROW()%%%)</f>
        <v>3.03031</v>
      </c>
      <c r="C10" s="28">
        <f>IF(B10="","",RANK(B10,$B$9:$B$11,1))</f>
        <v>3</v>
      </c>
      <c r="D10" s="29" t="str">
        <f>$L$16</f>
        <v>Dallgow</v>
      </c>
      <c r="E10" s="30">
        <f>SUM(U10-W10)</f>
        <v>-14</v>
      </c>
      <c r="F10" s="30">
        <f>SUM(X10-Z10)</f>
        <v>-2</v>
      </c>
      <c r="G10" s="31">
        <f>SUM(AA10-AC10)</f>
        <v>-2</v>
      </c>
      <c r="H10" s="32">
        <f>SMALL($B$9:$B$11,2)</f>
        <v>2.020211</v>
      </c>
      <c r="I10" s="28">
        <f>IF(H10="","",RANK(H10,$H$9:$H$11,1))</f>
        <v>2</v>
      </c>
      <c r="J10" s="33" t="str">
        <f>INDEX($D$9:$D$11,MATCH(H10,$B$9:$B$11,0),1)</f>
        <v>Prenzlau</v>
      </c>
      <c r="K10" s="34" t="str">
        <f>$L$16</f>
        <v>Dallgow</v>
      </c>
      <c r="L10" s="51">
        <f>IF($AJ$6+$AJ$7&gt;0,$AJ$7,"")</f>
        <v>1</v>
      </c>
      <c r="M10" s="52" t="s">
        <v>8</v>
      </c>
      <c r="N10" s="53">
        <f>IF($AJ$6+$AJ$7&gt;0,$AJ$6,"")</f>
        <v>2</v>
      </c>
      <c r="O10" s="54"/>
      <c r="P10" s="54"/>
      <c r="Q10" s="54"/>
      <c r="R10" s="55">
        <f>IF($AJ$12+$AJ$13&gt;0,$AJ$12,"")</f>
        <v>1</v>
      </c>
      <c r="S10" s="52" t="s">
        <v>8</v>
      </c>
      <c r="T10" s="56">
        <f>IF($AJ$12+$AJ$13&gt;0,$AJ$13,"")</f>
        <v>2</v>
      </c>
      <c r="U10" s="57">
        <f>AG7+AH7+AI7+AG12+AH12+AI12</f>
        <v>65</v>
      </c>
      <c r="V10" s="58" t="s">
        <v>8</v>
      </c>
      <c r="W10" s="59">
        <f>AG6+AH6+AI6+AG13+AH13+AI13</f>
        <v>79</v>
      </c>
      <c r="X10" s="60">
        <f>SUM(L10,R10)</f>
        <v>2</v>
      </c>
      <c r="Y10" s="61" t="s">
        <v>8</v>
      </c>
      <c r="Z10" s="62">
        <f>SUM(N10,T10)</f>
        <v>4</v>
      </c>
      <c r="AA10" s="63">
        <f>IF(L10&gt;N10,1,0)+IF(R10&gt;T10,1,0)</f>
        <v>0</v>
      </c>
      <c r="AB10" s="64" t="s">
        <v>8</v>
      </c>
      <c r="AC10" s="65">
        <f>IF(N10&gt;L10,1,0)+IF(T10&gt;R10,1,0)</f>
        <v>2</v>
      </c>
      <c r="AD10" s="66">
        <f>IF(B10="","",RANK(B10,$B$9:$B$11,1))</f>
        <v>3</v>
      </c>
      <c r="AE10" s="9"/>
      <c r="AF10" s="21" t="str">
        <f>$K$11</f>
        <v>Prenzlau</v>
      </c>
      <c r="AG10" s="22">
        <v>9</v>
      </c>
      <c r="AH10" s="22">
        <v>10</v>
      </c>
      <c r="AI10" s="22"/>
      <c r="AJ10" s="23">
        <f>IF(AG10&gt;AG9,1,0)+IF(AH10&gt;AH9,1,0)+IF(AI10&gt;AI9,1,0)</f>
        <v>0</v>
      </c>
      <c r="AK10" s="19"/>
    </row>
    <row r="11" spans="1:37" s="20" customFormat="1" ht="34.5" customHeight="1" thickBot="1">
      <c r="A11" s="13"/>
      <c r="B11" s="67">
        <f>IF(K11="","-",RANK(G11,$G$9:$G$11,0)+RANK(F11,$F$9:$F$11,0)%+RANK(E11,$E$9:$E$11,0)%%+ROW()%%%)</f>
        <v>2.020211</v>
      </c>
      <c r="C11" s="68">
        <f>IF(B11="","",RANK(B11,$B$9:$B$11,1))</f>
        <v>2</v>
      </c>
      <c r="D11" s="29" t="str">
        <f>$L$18</f>
        <v>Prenzlau</v>
      </c>
      <c r="E11" s="69">
        <f>SUM(U11-W11)</f>
        <v>0</v>
      </c>
      <c r="F11" s="69">
        <f>SUM(X11-Z11)</f>
        <v>-1</v>
      </c>
      <c r="G11" s="70">
        <f>SUM(AA11-AC11)</f>
        <v>0</v>
      </c>
      <c r="H11" s="71">
        <f>SMALL($B$9:$B$11,3)</f>
        <v>3.03031</v>
      </c>
      <c r="I11" s="68">
        <f>IF(H11="","",RANK(H11,$H$9:$H$11,1))</f>
        <v>3</v>
      </c>
      <c r="J11" s="72" t="str">
        <f>INDEX($D$9:$D$11,MATCH(H11,$B$9:$B$11,0),1)</f>
        <v>Dallgow</v>
      </c>
      <c r="K11" s="34" t="str">
        <f>$L$18</f>
        <v>Prenzlau</v>
      </c>
      <c r="L11" s="73">
        <f>IF($AJ$9+$AJ$10&gt;0,$AJ$10,"")</f>
        <v>0</v>
      </c>
      <c r="M11" s="74" t="s">
        <v>8</v>
      </c>
      <c r="N11" s="75">
        <f>IF($AJ$9+$AJ$10&gt;0,$AJ$9,"")</f>
        <v>2</v>
      </c>
      <c r="O11" s="76">
        <f>IF($AJ$12+$AJ$13&gt;0,$AJ$13,"")</f>
        <v>2</v>
      </c>
      <c r="P11" s="74" t="s">
        <v>8</v>
      </c>
      <c r="Q11" s="75">
        <f>IF($AJ$12+$AJ$13&gt;0,$AJ$12,"")</f>
        <v>1</v>
      </c>
      <c r="R11" s="77"/>
      <c r="S11" s="78"/>
      <c r="T11" s="78"/>
      <c r="U11" s="79">
        <f>AG10+AH10+AI10+AG13+AH13+AI13</f>
        <v>60</v>
      </c>
      <c r="V11" s="80" t="s">
        <v>8</v>
      </c>
      <c r="W11" s="81">
        <f>AG9+AH9+AI9+AG12+AH12+AI12</f>
        <v>60</v>
      </c>
      <c r="X11" s="82">
        <f>SUM(L11,O11)</f>
        <v>2</v>
      </c>
      <c r="Y11" s="83" t="s">
        <v>8</v>
      </c>
      <c r="Z11" s="84">
        <f>SUM(N11,Q11)</f>
        <v>3</v>
      </c>
      <c r="AA11" s="85">
        <f>IF(L11&gt;N11,1,0)+IF(O11&gt;Q11,1,0)</f>
        <v>1</v>
      </c>
      <c r="AB11" s="86" t="s">
        <v>8</v>
      </c>
      <c r="AC11" s="87">
        <f>IF(N11&gt;L11,1,0)+IF(Q11&gt;O11,1,0)</f>
        <v>1</v>
      </c>
      <c r="AD11" s="88">
        <f>IF(B11="","",RANK(B11,$B$9:$B$11,1))</f>
        <v>2</v>
      </c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 t="str">
        <f>$K$10</f>
        <v>Dallgow</v>
      </c>
      <c r="AG12" s="17">
        <v>15</v>
      </c>
      <c r="AH12" s="17">
        <v>7</v>
      </c>
      <c r="AI12" s="17">
        <v>8</v>
      </c>
      <c r="AJ12" s="18">
        <f>IF(AG12&gt;AG13,1,0)+IF(AH12&gt;AH13,1,0)+IF(AI12&gt;AI13,1,0)</f>
        <v>1</v>
      </c>
      <c r="AK12" s="19"/>
    </row>
    <row r="13" spans="1:37" s="20" customFormat="1" ht="34.5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38" t="s">
        <v>9</v>
      </c>
      <c r="X13" s="138"/>
      <c r="Y13" s="138"/>
      <c r="Z13" s="138"/>
      <c r="AA13" s="138"/>
      <c r="AB13" s="138"/>
      <c r="AC13" s="138"/>
      <c r="AD13" s="91"/>
      <c r="AE13" s="91"/>
      <c r="AF13" s="21" t="str">
        <f>$K$11</f>
        <v>Prenzlau</v>
      </c>
      <c r="AG13" s="22">
        <v>11</v>
      </c>
      <c r="AH13" s="22">
        <v>15</v>
      </c>
      <c r="AI13" s="22">
        <v>15</v>
      </c>
      <c r="AJ13" s="23">
        <f>IF(AG13&gt;AG12,1,0)+IF(AH13&gt;AH12,1,0)+IF(AI13&gt;AI12,1,0)</f>
        <v>2</v>
      </c>
      <c r="AK13" s="19"/>
    </row>
    <row r="14" spans="1:37" s="20" customFormat="1" ht="34.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10</v>
      </c>
      <c r="L14" s="139" t="s">
        <v>25</v>
      </c>
      <c r="M14" s="139"/>
      <c r="N14" s="139"/>
      <c r="O14" s="139"/>
      <c r="P14" s="139"/>
      <c r="Q14" s="139"/>
      <c r="R14" s="139"/>
      <c r="S14" s="9"/>
      <c r="T14" s="9"/>
      <c r="U14" s="96"/>
      <c r="V14" s="97"/>
      <c r="W14" s="140" t="str">
        <f>$J$9</f>
        <v>Wriezen</v>
      </c>
      <c r="X14" s="140"/>
      <c r="Y14" s="140"/>
      <c r="Z14" s="140"/>
      <c r="AA14" s="140"/>
      <c r="AB14" s="140"/>
      <c r="AC14" s="140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 thickBot="1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41" t="s">
        <v>11</v>
      </c>
      <c r="X15" s="141"/>
      <c r="Y15" s="141"/>
      <c r="Z15" s="141"/>
      <c r="AA15" s="141"/>
      <c r="AB15" s="141"/>
      <c r="AC15" s="141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 thickBot="1" thickTop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12</v>
      </c>
      <c r="L16" s="142" t="s">
        <v>26</v>
      </c>
      <c r="M16" s="142"/>
      <c r="N16" s="142"/>
      <c r="O16" s="142"/>
      <c r="P16" s="142"/>
      <c r="Q16" s="142"/>
      <c r="R16" s="142"/>
      <c r="S16" s="9"/>
      <c r="T16" s="9"/>
      <c r="U16" s="96"/>
      <c r="V16" s="97"/>
      <c r="W16" s="140" t="str">
        <f>$J$10</f>
        <v>Prenzlau</v>
      </c>
      <c r="X16" s="140"/>
      <c r="Y16" s="140"/>
      <c r="Z16" s="140"/>
      <c r="AA16" s="140"/>
      <c r="AB16" s="140"/>
      <c r="AC16" s="140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 thickBot="1" thickTop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41" t="s">
        <v>13</v>
      </c>
      <c r="X17" s="141"/>
      <c r="Y17" s="141"/>
      <c r="Z17" s="141"/>
      <c r="AA17" s="141"/>
      <c r="AB17" s="141"/>
      <c r="AC17" s="141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 thickBot="1" thickTop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14</v>
      </c>
      <c r="L18" s="142" t="s">
        <v>27</v>
      </c>
      <c r="M18" s="142"/>
      <c r="N18" s="142"/>
      <c r="O18" s="142"/>
      <c r="P18" s="142"/>
      <c r="Q18" s="142"/>
      <c r="R18" s="142"/>
      <c r="S18" s="12"/>
      <c r="T18" s="12"/>
      <c r="U18" s="96"/>
      <c r="V18" s="97"/>
      <c r="W18" s="140" t="str">
        <f>$J$11</f>
        <v>Dallgow</v>
      </c>
      <c r="X18" s="140"/>
      <c r="Y18" s="140"/>
      <c r="Z18" s="140"/>
      <c r="AA18" s="140"/>
      <c r="AB18" s="140"/>
      <c r="AC18" s="140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 thickTop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44"/>
      <c r="L20" s="144"/>
      <c r="M20" s="144"/>
      <c r="N20" s="144"/>
      <c r="O20" s="144"/>
      <c r="P20" s="101"/>
      <c r="Q20" s="101"/>
      <c r="R20" s="144"/>
      <c r="S20" s="144"/>
      <c r="T20" s="144"/>
      <c r="U20" s="98"/>
      <c r="V20" s="100"/>
      <c r="W20" s="145"/>
      <c r="X20" s="145"/>
      <c r="Y20" s="145"/>
      <c r="Z20" s="145"/>
      <c r="AA20" s="145"/>
      <c r="AB20" s="102"/>
      <c r="AC20" s="102"/>
      <c r="AD20" s="102"/>
      <c r="AE20" s="143" t="s">
        <v>15</v>
      </c>
      <c r="AF20" s="143"/>
      <c r="AG20" s="143"/>
      <c r="AH20" s="143"/>
      <c r="AI20" s="143"/>
      <c r="AJ20" s="143"/>
      <c r="AK20" s="103"/>
    </row>
  </sheetData>
  <sheetProtection/>
  <mergeCells count="24">
    <mergeCell ref="AE20:AJ20"/>
    <mergeCell ref="W17:AC17"/>
    <mergeCell ref="L18:R18"/>
    <mergeCell ref="W18:AC18"/>
    <mergeCell ref="K20:O20"/>
    <mergeCell ref="R20:T20"/>
    <mergeCell ref="W20:AA20"/>
    <mergeCell ref="AA8:AC8"/>
    <mergeCell ref="W13:AC13"/>
    <mergeCell ref="L14:R14"/>
    <mergeCell ref="W14:AC14"/>
    <mergeCell ref="W15:AC15"/>
    <mergeCell ref="L16:R16"/>
    <mergeCell ref="W16:AC16"/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14">
      <selection activeCell="C26" sqref="C26"/>
    </sheetView>
  </sheetViews>
  <sheetFormatPr defaultColWidth="11.421875" defaultRowHeight="12.75"/>
  <cols>
    <col min="1" max="1" width="3.421875" style="0" customWidth="1"/>
    <col min="2" max="3" width="20.00390625" style="0" customWidth="1"/>
    <col min="4" max="4" width="11.57421875" style="0" customWidth="1"/>
    <col min="5" max="5" width="11.8515625" style="0" customWidth="1"/>
    <col min="8" max="8" width="11.421875" style="104" customWidth="1"/>
    <col min="13" max="13" width="21.8515625" style="0" customWidth="1"/>
    <col min="15" max="15" width="21.8515625" style="0" customWidth="1"/>
  </cols>
  <sheetData>
    <row r="1" spans="1:7" ht="12">
      <c r="A1" s="105"/>
      <c r="B1" s="105"/>
      <c r="C1" s="105"/>
      <c r="D1" s="105"/>
      <c r="E1" s="105"/>
      <c r="F1" s="105"/>
      <c r="G1" s="105"/>
    </row>
    <row r="2" spans="1:7" ht="32.25">
      <c r="A2" s="105"/>
      <c r="B2" s="121" t="s">
        <v>16</v>
      </c>
      <c r="C2" s="106"/>
      <c r="D2" s="107"/>
      <c r="E2" s="105"/>
      <c r="F2" s="105"/>
      <c r="G2" s="105"/>
    </row>
    <row r="3" spans="1:7" ht="12">
      <c r="A3" s="105"/>
      <c r="B3" s="105"/>
      <c r="C3" s="105"/>
      <c r="D3" s="124" t="s">
        <v>0</v>
      </c>
      <c r="E3" s="124" t="s">
        <v>1</v>
      </c>
      <c r="F3" s="124" t="s">
        <v>17</v>
      </c>
      <c r="G3" s="108" t="s">
        <v>18</v>
      </c>
    </row>
    <row r="4" spans="1:7" ht="12">
      <c r="A4" s="105"/>
      <c r="B4" s="105"/>
      <c r="C4" s="105"/>
      <c r="D4" s="105"/>
      <c r="E4" s="105"/>
      <c r="F4" s="105"/>
      <c r="G4" s="105"/>
    </row>
    <row r="5" spans="1:15" ht="29.25">
      <c r="A5" s="109"/>
      <c r="B5" s="118" t="s">
        <v>25</v>
      </c>
      <c r="C5" s="147" t="s">
        <v>28</v>
      </c>
      <c r="D5" s="122" t="s">
        <v>37</v>
      </c>
      <c r="E5" s="120" t="s">
        <v>36</v>
      </c>
      <c r="F5" s="120"/>
      <c r="G5" s="120" t="s">
        <v>35</v>
      </c>
      <c r="I5" s="114"/>
      <c r="J5" s="114"/>
      <c r="K5" s="114"/>
      <c r="L5" s="114"/>
      <c r="M5" s="116"/>
      <c r="O5" s="116"/>
    </row>
    <row r="6" spans="1:15" ht="29.25">
      <c r="A6" s="109"/>
      <c r="B6" s="148" t="s">
        <v>29</v>
      </c>
      <c r="C6" s="119" t="s">
        <v>27</v>
      </c>
      <c r="D6" s="122" t="s">
        <v>34</v>
      </c>
      <c r="E6" s="120" t="s">
        <v>33</v>
      </c>
      <c r="F6" s="120"/>
      <c r="G6" s="120" t="s">
        <v>32</v>
      </c>
      <c r="I6" s="114"/>
      <c r="J6" s="114"/>
      <c r="K6" s="115"/>
      <c r="L6" s="114"/>
      <c r="M6" s="116"/>
      <c r="N6" s="116"/>
      <c r="O6" s="116"/>
    </row>
    <row r="7" spans="1:15" ht="19.5">
      <c r="A7" s="105"/>
      <c r="B7" s="105"/>
      <c r="C7" s="105"/>
      <c r="D7" s="105"/>
      <c r="E7" s="105"/>
      <c r="F7" s="105"/>
      <c r="G7" s="105"/>
      <c r="I7" s="114"/>
      <c r="J7" s="114"/>
      <c r="K7" s="115"/>
      <c r="L7" s="114"/>
      <c r="M7" s="116"/>
      <c r="N7" s="116"/>
      <c r="O7" s="116"/>
    </row>
    <row r="8" spans="1:15" ht="19.5">
      <c r="A8" s="105"/>
      <c r="B8" s="105"/>
      <c r="C8" s="105"/>
      <c r="D8" s="105"/>
      <c r="E8" s="105"/>
      <c r="F8" s="105"/>
      <c r="G8" s="105"/>
      <c r="I8" s="114"/>
      <c r="J8" s="114"/>
      <c r="K8" s="114"/>
      <c r="L8" s="114"/>
      <c r="M8" s="116"/>
      <c r="N8" s="116"/>
      <c r="O8" s="116"/>
    </row>
    <row r="9" spans="1:13" ht="19.5">
      <c r="A9" s="105"/>
      <c r="B9" s="105"/>
      <c r="C9" s="105"/>
      <c r="D9" s="105"/>
      <c r="E9" s="105"/>
      <c r="F9" s="105"/>
      <c r="G9" s="105"/>
      <c r="I9" s="114"/>
      <c r="J9" s="114"/>
      <c r="K9" s="114"/>
      <c r="L9" s="114"/>
      <c r="M9" s="114"/>
    </row>
    <row r="10" spans="1:13" ht="32.25">
      <c r="A10" s="105"/>
      <c r="B10" s="106" t="s">
        <v>19</v>
      </c>
      <c r="C10" s="106"/>
      <c r="D10" s="110"/>
      <c r="E10" s="105"/>
      <c r="F10" s="105"/>
      <c r="G10" s="105"/>
      <c r="I10" s="114"/>
      <c r="J10" s="114"/>
      <c r="K10" s="114"/>
      <c r="L10" s="114"/>
      <c r="M10" s="114"/>
    </row>
    <row r="11" spans="1:13" ht="32.25">
      <c r="A11" s="105"/>
      <c r="B11" s="106"/>
      <c r="C11" s="106"/>
      <c r="D11" s="110"/>
      <c r="E11" s="105"/>
      <c r="F11" s="105"/>
      <c r="G11" s="105"/>
      <c r="I11" s="114"/>
      <c r="J11" s="114"/>
      <c r="K11" s="114"/>
      <c r="L11" s="114"/>
      <c r="M11" s="114"/>
    </row>
    <row r="12" spans="1:13" ht="24.75">
      <c r="A12" s="111"/>
      <c r="B12" s="112" t="s">
        <v>21</v>
      </c>
      <c r="C12" s="111"/>
      <c r="D12" s="111"/>
      <c r="E12" s="111"/>
      <c r="F12" s="105"/>
      <c r="G12" s="105"/>
      <c r="I12" s="114"/>
      <c r="J12" s="114"/>
      <c r="K12" s="114"/>
      <c r="L12" s="114"/>
      <c r="M12" s="114"/>
    </row>
    <row r="13" spans="1:13" ht="19.5">
      <c r="A13" s="105"/>
      <c r="B13" s="105"/>
      <c r="C13" s="105"/>
      <c r="D13" s="124" t="s">
        <v>0</v>
      </c>
      <c r="E13" s="124" t="s">
        <v>1</v>
      </c>
      <c r="F13" s="124" t="s">
        <v>17</v>
      </c>
      <c r="G13" s="108" t="s">
        <v>18</v>
      </c>
      <c r="I13" s="114"/>
      <c r="J13" s="131"/>
      <c r="K13" s="114"/>
      <c r="L13" s="114"/>
      <c r="M13" s="114"/>
    </row>
    <row r="14" spans="1:13" ht="14.25" customHeight="1">
      <c r="A14" s="105"/>
      <c r="B14" s="105"/>
      <c r="C14" s="105"/>
      <c r="D14" s="124"/>
      <c r="E14" s="124"/>
      <c r="F14" s="124"/>
      <c r="G14" s="108"/>
      <c r="I14" s="114"/>
      <c r="J14" s="114"/>
      <c r="K14" s="114"/>
      <c r="L14" s="114"/>
      <c r="M14" s="114"/>
    </row>
    <row r="15" spans="1:13" ht="29.25">
      <c r="A15" s="109"/>
      <c r="B15" s="118" t="s">
        <v>26</v>
      </c>
      <c r="C15" s="147" t="s">
        <v>30</v>
      </c>
      <c r="D15" s="120" t="s">
        <v>38</v>
      </c>
      <c r="E15" s="120" t="s">
        <v>43</v>
      </c>
      <c r="F15" s="123"/>
      <c r="G15" s="120" t="s">
        <v>35</v>
      </c>
      <c r="I15" s="114"/>
      <c r="J15" s="114"/>
      <c r="K15" s="114"/>
      <c r="L15" s="114"/>
      <c r="M15" s="114"/>
    </row>
    <row r="16" spans="1:14" ht="24.75">
      <c r="A16" s="111"/>
      <c r="B16" s="112"/>
      <c r="C16" s="111"/>
      <c r="D16" s="111"/>
      <c r="E16" s="111"/>
      <c r="F16" s="105"/>
      <c r="G16" s="105"/>
      <c r="N16" s="114"/>
    </row>
    <row r="17" spans="1:12" ht="24.75">
      <c r="A17" s="111"/>
      <c r="B17" s="112" t="s">
        <v>22</v>
      </c>
      <c r="C17" s="111"/>
      <c r="D17" s="111"/>
      <c r="E17" s="111"/>
      <c r="F17" s="105"/>
      <c r="G17" s="105"/>
      <c r="I17" s="114"/>
      <c r="L17" s="114"/>
    </row>
    <row r="18" spans="1:7" ht="12">
      <c r="A18" s="105"/>
      <c r="B18" s="105"/>
      <c r="C18" s="105"/>
      <c r="D18" s="124" t="s">
        <v>0</v>
      </c>
      <c r="E18" s="124" t="s">
        <v>1</v>
      </c>
      <c r="F18" s="124" t="s">
        <v>17</v>
      </c>
      <c r="G18" s="108" t="s">
        <v>18</v>
      </c>
    </row>
    <row r="19" spans="1:7" ht="12">
      <c r="A19" s="105"/>
      <c r="B19" s="105"/>
      <c r="C19" s="105"/>
      <c r="D19" s="105"/>
      <c r="E19" s="105"/>
      <c r="F19" s="105"/>
      <c r="G19" s="105"/>
    </row>
    <row r="20" spans="1:7" ht="29.25">
      <c r="A20" s="109"/>
      <c r="B20" s="148" t="s">
        <v>25</v>
      </c>
      <c r="C20" s="119" t="s">
        <v>27</v>
      </c>
      <c r="D20" s="120" t="s">
        <v>44</v>
      </c>
      <c r="E20" s="120" t="s">
        <v>46</v>
      </c>
      <c r="F20" s="123">
        <v>0.6340277777777777</v>
      </c>
      <c r="G20" s="120" t="s">
        <v>47</v>
      </c>
    </row>
    <row r="21" spans="1:7" ht="12">
      <c r="A21" s="105"/>
      <c r="B21" s="105"/>
      <c r="C21" s="105"/>
      <c r="D21" s="105"/>
      <c r="E21" s="105"/>
      <c r="F21" s="105"/>
      <c r="G21" s="105"/>
    </row>
    <row r="22" spans="1:7" ht="12">
      <c r="A22" s="105"/>
      <c r="B22" s="105"/>
      <c r="C22" s="105"/>
      <c r="D22" s="105"/>
      <c r="E22" s="105"/>
      <c r="F22" s="105"/>
      <c r="G22" s="105"/>
    </row>
    <row r="23" spans="1:7" ht="24.75">
      <c r="A23" s="113"/>
      <c r="B23" s="112" t="s">
        <v>23</v>
      </c>
      <c r="C23" s="113"/>
      <c r="D23" s="113"/>
      <c r="E23" s="113"/>
      <c r="F23" s="105"/>
      <c r="G23" s="105"/>
    </row>
    <row r="24" spans="1:7" ht="12">
      <c r="A24" s="105"/>
      <c r="B24" s="105"/>
      <c r="C24" s="105"/>
      <c r="D24" s="124" t="s">
        <v>0</v>
      </c>
      <c r="E24" s="124" t="s">
        <v>1</v>
      </c>
      <c r="F24" s="124" t="s">
        <v>17</v>
      </c>
      <c r="G24" s="108" t="s">
        <v>18</v>
      </c>
    </row>
    <row r="25" spans="1:7" ht="12">
      <c r="A25" s="105"/>
      <c r="B25" s="105"/>
      <c r="C25" s="105"/>
      <c r="D25" s="105"/>
      <c r="E25" s="105"/>
      <c r="F25" s="105"/>
      <c r="G25" s="105"/>
    </row>
    <row r="26" spans="1:7" ht="29.25">
      <c r="A26" s="109"/>
      <c r="B26" s="118" t="s">
        <v>28</v>
      </c>
      <c r="C26" s="147" t="s">
        <v>31</v>
      </c>
      <c r="D26" s="120" t="s">
        <v>45</v>
      </c>
      <c r="E26" s="120" t="s">
        <v>36</v>
      </c>
      <c r="F26" s="123"/>
      <c r="G26" s="120" t="s">
        <v>35</v>
      </c>
    </row>
    <row r="27" spans="1:7" ht="12">
      <c r="A27" s="105"/>
      <c r="B27" s="105"/>
      <c r="C27" s="105"/>
      <c r="D27" s="105"/>
      <c r="E27" s="105"/>
      <c r="F27" s="105"/>
      <c r="G27" s="105"/>
    </row>
    <row r="28" spans="1:7" ht="12">
      <c r="A28" s="105"/>
      <c r="B28" s="105"/>
      <c r="C28" s="105"/>
      <c r="D28" s="105"/>
      <c r="E28" s="105"/>
      <c r="F28" s="105"/>
      <c r="G28" s="105"/>
    </row>
    <row r="29" spans="1:7" ht="12">
      <c r="A29" s="105"/>
      <c r="B29" s="105"/>
      <c r="C29" s="105"/>
      <c r="D29" s="105"/>
      <c r="E29" s="105"/>
      <c r="F29" s="105"/>
      <c r="G29" s="105"/>
    </row>
    <row r="30" spans="1:7" ht="32.25">
      <c r="A30" s="105"/>
      <c r="B30" s="117" t="s">
        <v>20</v>
      </c>
      <c r="C30" s="117"/>
      <c r="D30" s="105"/>
      <c r="E30" s="105"/>
      <c r="F30" s="105"/>
      <c r="G30" s="105"/>
    </row>
    <row r="31" spans="1:7" ht="12">
      <c r="A31" s="105"/>
      <c r="B31" s="105"/>
      <c r="C31" s="105"/>
      <c r="D31" s="105"/>
      <c r="E31" s="105"/>
      <c r="F31" s="105"/>
      <c r="G31" s="105"/>
    </row>
    <row r="32" spans="1:7" ht="12">
      <c r="A32" s="105"/>
      <c r="B32" s="105"/>
      <c r="C32" s="105"/>
      <c r="D32" s="105"/>
      <c r="E32" s="105"/>
      <c r="F32" s="105"/>
      <c r="G32" s="105"/>
    </row>
    <row r="33" spans="1:8" s="128" customFormat="1" ht="22.5">
      <c r="A33" s="146" t="s">
        <v>50</v>
      </c>
      <c r="B33" s="146"/>
      <c r="C33" s="146"/>
      <c r="D33" s="146"/>
      <c r="E33" s="146"/>
      <c r="F33" s="146"/>
      <c r="G33" s="146"/>
      <c r="H33" s="127"/>
    </row>
    <row r="34" spans="1:8" s="128" customFormat="1" ht="22.5">
      <c r="A34" s="126"/>
      <c r="B34" s="126"/>
      <c r="C34" s="126"/>
      <c r="D34" s="126"/>
      <c r="E34" s="126"/>
      <c r="F34" s="126"/>
      <c r="G34" s="126"/>
      <c r="H34" s="127"/>
    </row>
    <row r="35" spans="1:8" s="128" customFormat="1" ht="22.5">
      <c r="A35" s="146" t="s">
        <v>49</v>
      </c>
      <c r="B35" s="146"/>
      <c r="C35" s="146"/>
      <c r="D35" s="146"/>
      <c r="E35" s="146"/>
      <c r="F35" s="146"/>
      <c r="G35" s="146"/>
      <c r="H35" s="127"/>
    </row>
    <row r="36" spans="1:8" s="128" customFormat="1" ht="22.5">
      <c r="A36" s="126"/>
      <c r="B36" s="126"/>
      <c r="C36" s="126"/>
      <c r="D36" s="126"/>
      <c r="E36" s="126"/>
      <c r="F36" s="126"/>
      <c r="G36" s="126"/>
      <c r="H36" s="127"/>
    </row>
    <row r="37" spans="1:8" s="128" customFormat="1" ht="22.5">
      <c r="A37" s="146" t="s">
        <v>40</v>
      </c>
      <c r="B37" s="146"/>
      <c r="C37" s="146"/>
      <c r="D37" s="146"/>
      <c r="E37" s="146"/>
      <c r="F37" s="146"/>
      <c r="G37" s="146"/>
      <c r="H37" s="127"/>
    </row>
    <row r="38" spans="1:8" s="128" customFormat="1" ht="22.5">
      <c r="A38" s="126"/>
      <c r="B38" s="126"/>
      <c r="C38" s="126"/>
      <c r="D38" s="126"/>
      <c r="E38" s="126"/>
      <c r="F38" s="126"/>
      <c r="G38" s="126"/>
      <c r="H38" s="127"/>
    </row>
    <row r="39" spans="1:8" s="128" customFormat="1" ht="22.5">
      <c r="A39" s="146" t="s">
        <v>39</v>
      </c>
      <c r="B39" s="146"/>
      <c r="C39" s="146"/>
      <c r="D39" s="146"/>
      <c r="E39" s="146"/>
      <c r="F39" s="146"/>
      <c r="G39" s="146"/>
      <c r="H39" s="127"/>
    </row>
    <row r="40" spans="1:8" s="128" customFormat="1" ht="22.5">
      <c r="A40" s="126"/>
      <c r="B40" s="126"/>
      <c r="C40" s="125"/>
      <c r="D40" s="126"/>
      <c r="E40" s="126"/>
      <c r="F40" s="126"/>
      <c r="G40" s="126"/>
      <c r="H40" s="127"/>
    </row>
    <row r="41" spans="1:8" s="128" customFormat="1" ht="22.5">
      <c r="A41" s="129" t="s">
        <v>41</v>
      </c>
      <c r="B41" s="130"/>
      <c r="C41" s="130"/>
      <c r="D41" s="130"/>
      <c r="E41" s="130"/>
      <c r="F41" s="130"/>
      <c r="G41" s="130"/>
      <c r="H41" s="127"/>
    </row>
    <row r="42" spans="1:8" s="128" customFormat="1" ht="22.5">
      <c r="A42" s="126"/>
      <c r="B42" s="126"/>
      <c r="C42" s="125"/>
      <c r="D42" s="126"/>
      <c r="E42" s="126"/>
      <c r="F42" s="126"/>
      <c r="G42" s="126"/>
      <c r="H42" s="127"/>
    </row>
    <row r="43" spans="1:8" s="128" customFormat="1" ht="22.5">
      <c r="A43" s="146" t="s">
        <v>42</v>
      </c>
      <c r="B43" s="146"/>
      <c r="C43" s="146"/>
      <c r="D43" s="146"/>
      <c r="E43" s="146"/>
      <c r="F43" s="146"/>
      <c r="G43" s="146"/>
      <c r="H43" s="127"/>
    </row>
    <row r="44" spans="1:8" s="128" customFormat="1" ht="22.5">
      <c r="A44" s="126"/>
      <c r="B44" s="126"/>
      <c r="C44" s="125"/>
      <c r="D44" s="126"/>
      <c r="E44" s="126"/>
      <c r="F44" s="126"/>
      <c r="G44" s="126"/>
      <c r="H44" s="127"/>
    </row>
    <row r="45" spans="1:8" s="128" customFormat="1" ht="22.5">
      <c r="A45" s="146" t="s">
        <v>48</v>
      </c>
      <c r="B45" s="146"/>
      <c r="C45" s="146"/>
      <c r="D45" s="146"/>
      <c r="E45" s="146"/>
      <c r="F45" s="146"/>
      <c r="G45" s="146"/>
      <c r="H45" s="127"/>
    </row>
    <row r="46" spans="1:8" s="128" customFormat="1" ht="22.5">
      <c r="A46" s="126"/>
      <c r="B46" s="126"/>
      <c r="C46" s="126"/>
      <c r="D46" s="126"/>
      <c r="E46" s="126"/>
      <c r="F46" s="126"/>
      <c r="G46" s="126"/>
      <c r="H46" s="127"/>
    </row>
  </sheetData>
  <sheetProtection/>
  <mergeCells count="6">
    <mergeCell ref="A33:G33"/>
    <mergeCell ref="A35:G35"/>
    <mergeCell ref="A37:G37"/>
    <mergeCell ref="A39:G39"/>
    <mergeCell ref="A43:G43"/>
    <mergeCell ref="A45:G45"/>
  </mergeCells>
  <printOptions/>
  <pageMargins left="0.39375" right="0.12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 Möbius</cp:lastModifiedBy>
  <dcterms:modified xsi:type="dcterms:W3CDTF">2019-03-07T13:46:04Z</dcterms:modified>
  <cp:category/>
  <cp:version/>
  <cp:contentType/>
  <cp:contentStatus/>
</cp:coreProperties>
</file>