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515" windowHeight="92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<sst xmlns="http://schemas.openxmlformats.org/spreadsheetml/2006/main" count="43" uniqueCount="27">
  <si>
    <t>Regionalfinale BB WK III-weiblich</t>
  </si>
  <si>
    <t>Spiel/ Platz</t>
  </si>
  <si>
    <t>Tore</t>
  </si>
  <si>
    <t>2.1</t>
  </si>
  <si>
    <t>Tomy</t>
  </si>
  <si>
    <t>Diff</t>
  </si>
  <si>
    <t>Pkte</t>
  </si>
  <si>
    <t>Platz</t>
  </si>
  <si>
    <t>:</t>
  </si>
  <si>
    <t>2.2</t>
  </si>
  <si>
    <t>4.1</t>
  </si>
  <si>
    <t>Sieger</t>
  </si>
  <si>
    <t>Teilnehmer 1:</t>
  </si>
  <si>
    <t>LDVC Nauen</t>
  </si>
  <si>
    <t>4.2</t>
  </si>
  <si>
    <t>2. Platz</t>
  </si>
  <si>
    <t>Teilnehmer 2:</t>
  </si>
  <si>
    <t>Bürgel GSS Rathenow</t>
  </si>
  <si>
    <t>3. Platz</t>
  </si>
  <si>
    <t>6.1</t>
  </si>
  <si>
    <t>Teilnehmer 3:</t>
  </si>
  <si>
    <t>LMG Falkensee</t>
  </si>
  <si>
    <t>4. Platz</t>
  </si>
  <si>
    <t>Teilnehmer 4:</t>
  </si>
  <si>
    <t>MCG Hohen Neuendorf</t>
  </si>
  <si>
    <t>6.2</t>
  </si>
  <si>
    <t>Copyright by Th. Karker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</si>
</sst>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/>
      <bottom style="medium"/>
    </border>
    <border>
      <left/>
      <right/>
      <top/>
      <bottom style="medium">
        <color indexed="8"/>
      </bottom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0" xfId="0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textRotation="90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 textRotation="90"/>
      <protection locked="0"/>
    </xf>
    <xf numFmtId="0" fontId="8" fillId="4" borderId="11" xfId="0" applyFont="1" applyFill="1" applyBorder="1" applyAlignment="1">
      <alignment horizontal="center" vertical="center" textRotation="90"/>
    </xf>
    <xf numFmtId="0" fontId="8" fillId="4" borderId="12" xfId="0" applyFont="1" applyFill="1" applyBorder="1" applyAlignment="1">
      <alignment horizontal="center" vertical="center" textRotation="90"/>
    </xf>
    <xf numFmtId="0" fontId="9" fillId="2" borderId="0" xfId="0" applyFont="1" applyFill="1" applyBorder="1" applyAlignment="1">
      <alignment horizontal="center" textRotation="90"/>
    </xf>
    <xf numFmtId="49" fontId="1" fillId="2" borderId="0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4" borderId="7" xfId="0" applyFont="1" applyFill="1" applyBorder="1" applyAlignment="1">
      <alignment horizontal="center" vertical="center" textRotation="90"/>
    </xf>
    <xf numFmtId="0" fontId="8" fillId="4" borderId="0" xfId="0" applyFont="1" applyFill="1" applyBorder="1" applyAlignment="1">
      <alignment horizontal="center" vertical="center" textRotation="90"/>
    </xf>
    <xf numFmtId="0" fontId="8" fillId="4" borderId="14" xfId="0" applyFont="1" applyFill="1" applyBorder="1" applyAlignment="1">
      <alignment horizontal="center" vertical="center" textRotation="90"/>
    </xf>
    <xf numFmtId="0" fontId="5" fillId="5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/>
    </xf>
    <xf numFmtId="0" fontId="11" fillId="2" borderId="1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" fontId="11" fillId="2" borderId="19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1" fontId="15" fillId="2" borderId="24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1" fontId="15" fillId="2" borderId="23" xfId="0" applyNumberFormat="1" applyFont="1" applyFill="1" applyBorder="1" applyAlignment="1">
      <alignment horizontal="center" vertical="center"/>
    </xf>
    <xf numFmtId="1" fontId="15" fillId="2" borderId="25" xfId="0" applyNumberFormat="1" applyFont="1" applyFill="1" applyBorder="1" applyAlignment="1">
      <alignment horizontal="center" vertical="center"/>
    </xf>
    <xf numFmtId="1" fontId="15" fillId="7" borderId="26" xfId="0" applyNumberFormat="1" applyFont="1" applyFill="1" applyBorder="1" applyAlignment="1">
      <alignment horizontal="center" vertical="center"/>
    </xf>
    <xf numFmtId="1" fontId="15" fillId="7" borderId="27" xfId="0" applyNumberFormat="1" applyFont="1" applyFill="1" applyBorder="1" applyAlignment="1">
      <alignment horizontal="center" vertical="center"/>
    </xf>
    <xf numFmtId="1" fontId="15" fillId="7" borderId="28" xfId="0" applyNumberFormat="1" applyFont="1" applyFill="1" applyBorder="1" applyAlignment="1">
      <alignment horizontal="center" vertical="center"/>
    </xf>
    <xf numFmtId="1" fontId="15" fillId="8" borderId="28" xfId="0" applyNumberFormat="1" applyFont="1" applyFill="1" applyBorder="1" applyAlignment="1">
      <alignment horizontal="center" vertical="center"/>
    </xf>
    <xf numFmtId="0" fontId="15" fillId="9" borderId="29" xfId="0" applyFont="1" applyFill="1" applyBorder="1" applyAlignment="1">
      <alignment horizontal="center" vertical="center"/>
    </xf>
    <xf numFmtId="0" fontId="16" fillId="10" borderId="30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1" fontId="15" fillId="2" borderId="31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" fontId="15" fillId="2" borderId="32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1" fontId="15" fillId="2" borderId="33" xfId="0" applyNumberFormat="1" applyFont="1" applyFill="1" applyBorder="1" applyAlignment="1">
      <alignment horizontal="center" vertical="center"/>
    </xf>
    <xf numFmtId="1" fontId="15" fillId="7" borderId="34" xfId="0" applyNumberFormat="1" applyFont="1" applyFill="1" applyBorder="1" applyAlignment="1">
      <alignment horizontal="center" vertical="center"/>
    </xf>
    <xf numFmtId="1" fontId="15" fillId="7" borderId="6" xfId="0" applyNumberFormat="1" applyFont="1" applyFill="1" applyBorder="1" applyAlignment="1">
      <alignment horizontal="center" vertical="center"/>
    </xf>
    <xf numFmtId="1" fontId="15" fillId="7" borderId="32" xfId="0" applyNumberFormat="1" applyFont="1" applyFill="1" applyBorder="1" applyAlignment="1">
      <alignment horizontal="center" vertical="center"/>
    </xf>
    <xf numFmtId="1" fontId="15" fillId="8" borderId="35" xfId="0" applyNumberFormat="1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6" fillId="10" borderId="36" xfId="0" applyFont="1" applyFill="1" applyBorder="1" applyAlignment="1">
      <alignment horizontal="center" vertical="center"/>
    </xf>
    <xf numFmtId="1" fontId="15" fillId="2" borderId="6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1" fontId="15" fillId="2" borderId="38" xfId="0" applyNumberFormat="1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1" fontId="15" fillId="2" borderId="40" xfId="0" applyNumberFormat="1" applyFont="1" applyFill="1" applyBorder="1" applyAlignment="1">
      <alignment horizontal="center" vertical="center"/>
    </xf>
    <xf numFmtId="1" fontId="15" fillId="2" borderId="41" xfId="0" applyNumberFormat="1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1" fontId="15" fillId="7" borderId="44" xfId="0" applyNumberFormat="1" applyFont="1" applyFill="1" applyBorder="1" applyAlignment="1">
      <alignment horizontal="center" vertical="center"/>
    </xf>
    <xf numFmtId="1" fontId="15" fillId="7" borderId="39" xfId="0" applyNumberFormat="1" applyFont="1" applyFill="1" applyBorder="1" applyAlignment="1">
      <alignment horizontal="center" vertical="center"/>
    </xf>
    <xf numFmtId="1" fontId="15" fillId="7" borderId="40" xfId="0" applyNumberFormat="1" applyFont="1" applyFill="1" applyBorder="1" applyAlignment="1">
      <alignment horizontal="center" vertical="center"/>
    </xf>
    <xf numFmtId="1" fontId="15" fillId="8" borderId="40" xfId="0" applyNumberFormat="1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6" fillId="10" borderId="45" xfId="0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19" fillId="11" borderId="47" xfId="0" applyFont="1" applyFill="1" applyBorder="1" applyAlignment="1">
      <alignment horizontal="center" vertical="center"/>
    </xf>
    <xf numFmtId="0" fontId="19" fillId="11" borderId="48" xfId="0" applyFont="1" applyFill="1" applyBorder="1" applyAlignment="1">
      <alignment horizontal="center" vertical="center"/>
    </xf>
    <xf numFmtId="0" fontId="19" fillId="11" borderId="49" xfId="0" applyFont="1" applyFill="1" applyBorder="1" applyAlignment="1">
      <alignment horizontal="center" vertical="center"/>
    </xf>
    <xf numFmtId="0" fontId="19" fillId="12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7" fillId="2" borderId="51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9" fillId="11" borderId="47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" fillId="2" borderId="53" xfId="0" applyFont="1" applyFill="1" applyBorder="1" applyAlignment="1">
      <alignment/>
    </xf>
    <xf numFmtId="0" fontId="1" fillId="2" borderId="42" xfId="0" applyFont="1" applyFill="1" applyBorder="1" applyAlignment="1">
      <alignment/>
    </xf>
    <xf numFmtId="0" fontId="1" fillId="13" borderId="54" xfId="18" applyFont="1" applyFill="1" applyBorder="1" applyAlignment="1">
      <alignment horizontal="center" vertical="center"/>
      <protection/>
    </xf>
    <xf numFmtId="0" fontId="0" fillId="2" borderId="54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/>
    </xf>
    <xf numFmtId="0" fontId="0" fillId="2" borderId="42" xfId="0" applyFill="1" applyBorder="1" applyAlignment="1">
      <alignment/>
    </xf>
    <xf numFmtId="0" fontId="21" fillId="2" borderId="42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tandard_6er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workbookViewId="0" topLeftCell="A1">
      <selection activeCell="A1" sqref="A1:AG16384"/>
    </sheetView>
  </sheetViews>
  <sheetFormatPr defaultColWidth="11.421875" defaultRowHeight="12.75"/>
  <cols>
    <col min="1" max="1" width="5.7109375" style="5" customWidth="1"/>
    <col min="2" max="2" width="14.7109375" style="5" hidden="1" customWidth="1"/>
    <col min="3" max="3" width="6.7109375" style="5" hidden="1" customWidth="1"/>
    <col min="4" max="4" width="22.7109375" style="5" hidden="1" customWidth="1"/>
    <col min="5" max="6" width="6.7109375" style="5" hidden="1" customWidth="1"/>
    <col min="7" max="7" width="14.7109375" style="5" hidden="1" customWidth="1"/>
    <col min="8" max="8" width="6.7109375" style="5" hidden="1" customWidth="1"/>
    <col min="9" max="9" width="22.7109375" style="5" hidden="1" customWidth="1"/>
    <col min="10" max="10" width="22.7109375" style="5" customWidth="1"/>
    <col min="11" max="11" width="5.7109375" style="5" customWidth="1"/>
    <col min="12" max="12" width="1.7109375" style="5" customWidth="1"/>
    <col min="13" max="14" width="5.7109375" style="5" customWidth="1"/>
    <col min="15" max="15" width="1.7109375" style="5" customWidth="1"/>
    <col min="16" max="17" width="5.7109375" style="5" customWidth="1"/>
    <col min="18" max="18" width="1.7109375" style="5" customWidth="1"/>
    <col min="19" max="20" width="5.7109375" style="5" customWidth="1"/>
    <col min="21" max="21" width="1.7109375" style="5" customWidth="1"/>
    <col min="22" max="23" width="5.7109375" style="5" customWidth="1"/>
    <col min="24" max="24" width="1.7109375" style="5" customWidth="1"/>
    <col min="25" max="25" width="5.7109375" style="5" customWidth="1"/>
    <col min="26" max="28" width="7.7109375" style="5" customWidth="1"/>
    <col min="29" max="29" width="10.8515625" style="130" customWidth="1"/>
    <col min="30" max="30" width="27.28125" style="131" customWidth="1"/>
    <col min="31" max="32" width="5.7109375" style="5" customWidth="1"/>
    <col min="33" max="33" width="11.421875" style="5" customWidth="1"/>
  </cols>
  <sheetData>
    <row r="1" spans="1:3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2"/>
      <c r="AE1" s="2"/>
      <c r="AF1" s="4"/>
    </row>
    <row r="2" spans="1:32" ht="33.75">
      <c r="A2" s="6"/>
      <c r="B2" s="7"/>
      <c r="C2" s="7"/>
      <c r="D2" s="7"/>
      <c r="E2" s="7"/>
      <c r="F2" s="7"/>
      <c r="G2" s="7"/>
      <c r="H2" s="7"/>
      <c r="I2" s="7"/>
      <c r="J2" s="7"/>
      <c r="K2" s="8" t="s">
        <v>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11"/>
      <c r="AF2" s="12"/>
    </row>
    <row r="3" spans="1:32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3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4"/>
      <c r="AD3" s="7"/>
      <c r="AE3" s="7"/>
      <c r="AF3" s="12"/>
    </row>
    <row r="4" spans="1:32" ht="12.75">
      <c r="A4" s="6"/>
      <c r="B4" s="7"/>
      <c r="C4" s="7"/>
      <c r="D4" s="7"/>
      <c r="E4" s="7"/>
      <c r="F4" s="7"/>
      <c r="G4" s="7"/>
      <c r="H4" s="7"/>
      <c r="I4" s="7"/>
      <c r="J4" s="7"/>
      <c r="K4" s="15"/>
      <c r="L4" s="15"/>
      <c r="M4" s="15"/>
      <c r="N4" s="15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4" t="s">
        <v>1</v>
      </c>
      <c r="AD4" s="7"/>
      <c r="AE4" s="16" t="s">
        <v>2</v>
      </c>
      <c r="AF4" s="12"/>
    </row>
    <row r="5" spans="1:32" ht="12.75">
      <c r="A5" s="6"/>
      <c r="B5" s="7"/>
      <c r="C5" s="7"/>
      <c r="D5" s="7"/>
      <c r="E5" s="7"/>
      <c r="F5" s="7"/>
      <c r="G5" s="7"/>
      <c r="H5" s="7"/>
      <c r="I5" s="7"/>
      <c r="J5" s="17"/>
      <c r="K5" s="18"/>
      <c r="L5" s="18"/>
      <c r="M5" s="18"/>
      <c r="N5" s="1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4"/>
      <c r="AD5" s="7"/>
      <c r="AE5" s="19"/>
      <c r="AF5" s="12"/>
    </row>
    <row r="6" spans="1:33" ht="18">
      <c r="A6" s="20"/>
      <c r="B6" s="13"/>
      <c r="C6" s="13"/>
      <c r="D6" s="13"/>
      <c r="E6" s="13"/>
      <c r="F6" s="13"/>
      <c r="G6" s="13"/>
      <c r="H6" s="13"/>
      <c r="I6" s="13"/>
      <c r="J6" s="17"/>
      <c r="K6" s="21" t="str">
        <f>$K$15</f>
        <v>LDVC Nauen</v>
      </c>
      <c r="L6" s="22"/>
      <c r="M6" s="23"/>
      <c r="N6" s="21" t="str">
        <f>$K$17</f>
        <v>Bürgel GSS Rathenow</v>
      </c>
      <c r="O6" s="22"/>
      <c r="P6" s="23"/>
      <c r="Q6" s="21" t="str">
        <f>$K$19</f>
        <v>LMG Falkensee</v>
      </c>
      <c r="R6" s="22"/>
      <c r="S6" s="23"/>
      <c r="T6" s="21" t="str">
        <f>$K$21</f>
        <v>MCG Hohen Neuendorf</v>
      </c>
      <c r="U6" s="22"/>
      <c r="V6" s="23"/>
      <c r="W6" s="24"/>
      <c r="X6" s="24"/>
      <c r="Y6" s="24"/>
      <c r="Z6" s="13"/>
      <c r="AA6" s="7"/>
      <c r="AB6" s="7"/>
      <c r="AC6" s="25" t="s">
        <v>3</v>
      </c>
      <c r="AD6" s="26" t="str">
        <f>$K$15</f>
        <v>LDVC Nauen</v>
      </c>
      <c r="AE6" s="27">
        <v>10</v>
      </c>
      <c r="AF6" s="28"/>
      <c r="AG6" s="29"/>
    </row>
    <row r="7" spans="1:33" ht="18.75" thickBot="1">
      <c r="A7" s="20"/>
      <c r="B7" s="13"/>
      <c r="C7" s="13"/>
      <c r="D7" s="13"/>
      <c r="E7" s="13"/>
      <c r="F7" s="13"/>
      <c r="G7" s="13"/>
      <c r="H7" s="13"/>
      <c r="I7" s="13"/>
      <c r="J7" s="7"/>
      <c r="K7" s="30"/>
      <c r="L7" s="31"/>
      <c r="M7" s="32"/>
      <c r="N7" s="30"/>
      <c r="O7" s="31"/>
      <c r="P7" s="32"/>
      <c r="Q7" s="30"/>
      <c r="R7" s="31"/>
      <c r="S7" s="32"/>
      <c r="T7" s="30"/>
      <c r="U7" s="31"/>
      <c r="V7" s="32"/>
      <c r="W7" s="24"/>
      <c r="X7" s="24"/>
      <c r="Y7" s="24"/>
      <c r="Z7" s="13"/>
      <c r="AA7" s="13"/>
      <c r="AB7" s="13"/>
      <c r="AC7" s="25"/>
      <c r="AD7" s="33" t="str">
        <f>$K$17</f>
        <v>Bürgel GSS Rathenow</v>
      </c>
      <c r="AE7" s="34">
        <v>4</v>
      </c>
      <c r="AF7" s="28"/>
      <c r="AG7" s="29"/>
    </row>
    <row r="8" spans="1:33" ht="18.75" thickBot="1">
      <c r="A8" s="20"/>
      <c r="B8" s="35" t="s">
        <v>4</v>
      </c>
      <c r="C8" s="35"/>
      <c r="D8" s="35"/>
      <c r="E8" s="35"/>
      <c r="F8" s="35"/>
      <c r="G8" s="35"/>
      <c r="H8" s="35"/>
      <c r="I8" s="35"/>
      <c r="J8" s="7"/>
      <c r="K8" s="30"/>
      <c r="L8" s="31"/>
      <c r="M8" s="32"/>
      <c r="N8" s="30"/>
      <c r="O8" s="31"/>
      <c r="P8" s="32"/>
      <c r="Q8" s="30"/>
      <c r="R8" s="31"/>
      <c r="S8" s="32"/>
      <c r="T8" s="30"/>
      <c r="U8" s="31"/>
      <c r="V8" s="32"/>
      <c r="W8" s="36" t="s">
        <v>2</v>
      </c>
      <c r="X8" s="37"/>
      <c r="Y8" s="37"/>
      <c r="Z8" s="38" t="s">
        <v>5</v>
      </c>
      <c r="AA8" s="39" t="s">
        <v>6</v>
      </c>
      <c r="AB8" s="40" t="s">
        <v>7</v>
      </c>
      <c r="AC8" s="14"/>
      <c r="AD8" s="7"/>
      <c r="AE8" s="41"/>
      <c r="AF8" s="28"/>
      <c r="AG8" s="29"/>
    </row>
    <row r="9" spans="1:33" ht="21" thickTop="1">
      <c r="A9" s="20"/>
      <c r="B9" s="42">
        <f>IF(J9="","-",RANK(F9,$F$9:$F$12,0)+RANK(E9,$E$9:$E$12,0)%+ROW()%%)</f>
        <v>3.0309</v>
      </c>
      <c r="C9" s="43">
        <f>IF(B9="","",RANK(B9,$B$9:$B$12,1))</f>
        <v>3</v>
      </c>
      <c r="D9" s="44" t="str">
        <f>$K$15</f>
        <v>LDVC Nauen</v>
      </c>
      <c r="E9" s="45">
        <f>$Z$9</f>
        <v>-11</v>
      </c>
      <c r="F9" s="46">
        <f>$AA$9</f>
        <v>3</v>
      </c>
      <c r="G9" s="47">
        <f>SMALL($B$9:$B$12,1)</f>
        <v>1.0212</v>
      </c>
      <c r="H9" s="43">
        <f>IF(G9="","",RANK(G9,$G$9:$G$12,1))</f>
        <v>1</v>
      </c>
      <c r="I9" s="48" t="str">
        <f>INDEX($D$9:$D$12,MATCH(G9,$B$9:$B$12,0),1)</f>
        <v>MCG Hohen Neuendorf</v>
      </c>
      <c r="J9" s="49" t="str">
        <f>$K$15</f>
        <v>LDVC Nauen</v>
      </c>
      <c r="K9" s="50"/>
      <c r="L9" s="51"/>
      <c r="M9" s="52"/>
      <c r="N9" s="53">
        <v>10</v>
      </c>
      <c r="O9" s="54" t="s">
        <v>8</v>
      </c>
      <c r="P9" s="55">
        <f>IF($AE$6+$AE$7&gt;0,$AE$7,"")</f>
        <v>4</v>
      </c>
      <c r="Q9" s="53">
        <f>IF($AE$12+$AE$13&gt;0,$AE$13,"")</f>
        <v>0</v>
      </c>
      <c r="R9" s="54" t="s">
        <v>8</v>
      </c>
      <c r="S9" s="55">
        <f>IF($AE$12+$AE$13&gt;0,$AE$12,"")</f>
        <v>16</v>
      </c>
      <c r="T9" s="53">
        <f>IF($AE$18+$AE$19&gt;0,$AE$19,"")</f>
        <v>8</v>
      </c>
      <c r="U9" s="54" t="s">
        <v>8</v>
      </c>
      <c r="V9" s="56">
        <f>IF($AE$18+$AE$19&gt;0,$AE$18,"")</f>
        <v>9</v>
      </c>
      <c r="W9" s="57">
        <f>SUM(N9,Q9,T9)</f>
        <v>18</v>
      </c>
      <c r="X9" s="58" t="s">
        <v>8</v>
      </c>
      <c r="Y9" s="59">
        <f>SUM(P9,S9,V9)</f>
        <v>29</v>
      </c>
      <c r="Z9" s="60">
        <f>SUM(IF(N9="",0,N9-P9)+IF(Q9="",0,Q9-S9)+IF(T9="",0,T9-V9))</f>
        <v>-11</v>
      </c>
      <c r="AA9" s="61">
        <f>SUM(IF(K9="",0,1)+IF(K9&gt;M9,2)+IF(K9&lt;M9,-1))+(IF(N9="",0,1)+IF(N9&gt;P9,2)+IF(N9&lt;P9,-1))+(IF(Q9="",0,1)+IF(Q9&gt;S9,2)+IF(Q9&lt;S9,-1))+(IF(T9="",0,1)+IF(T9&gt;V9,2)+IF(T9&lt;V9,-1))</f>
        <v>3</v>
      </c>
      <c r="AB9" s="62">
        <f>IF($B$9="","",RANK($B$9,$B$9:$B$12,1))</f>
        <v>3</v>
      </c>
      <c r="AC9" s="25" t="s">
        <v>9</v>
      </c>
      <c r="AD9" s="63" t="str">
        <f>$K$19</f>
        <v>LMG Falkensee</v>
      </c>
      <c r="AE9" s="27">
        <v>8</v>
      </c>
      <c r="AF9" s="28"/>
      <c r="AG9" s="29"/>
    </row>
    <row r="10" spans="1:33" ht="21" thickBot="1">
      <c r="A10" s="20"/>
      <c r="B10" s="42">
        <f>IF(J10="","-",RANK(F10,$F$9:$F$12,0)+RANK(E10,$E$9:$E$12,0)%+ROW()%%)</f>
        <v>4.041</v>
      </c>
      <c r="C10" s="43">
        <f>IF(B10="","",RANK(B10,$B$9:$B$12,1))</f>
        <v>4</v>
      </c>
      <c r="D10" s="44" t="str">
        <f>$K$17</f>
        <v>Bürgel GSS Rathenow</v>
      </c>
      <c r="E10" s="45">
        <f>$Z$10</f>
        <v>-70</v>
      </c>
      <c r="F10" s="46">
        <f>$AA$10</f>
        <v>0</v>
      </c>
      <c r="G10" s="47">
        <f>SMALL($B$9:$B$12,2)</f>
        <v>2.0111</v>
      </c>
      <c r="H10" s="43">
        <f>IF(G10="","",RANK(G10,$G$9:$G$12,1))</f>
        <v>2</v>
      </c>
      <c r="I10" s="48" t="str">
        <f>INDEX($D$9:$D$12,MATCH(G10,$B$9:$B$12,0),1)</f>
        <v>LMG Falkensee</v>
      </c>
      <c r="J10" s="49" t="str">
        <f>$K$17</f>
        <v>Bürgel GSS Rathenow</v>
      </c>
      <c r="K10" s="64">
        <f>IF($AE$6+$AE$7&gt;0,$AE$7,"")</f>
        <v>4</v>
      </c>
      <c r="L10" s="65" t="s">
        <v>8</v>
      </c>
      <c r="M10" s="66">
        <f>IF($AE$6+$AE$7&gt;0,$AE$6,"")</f>
        <v>10</v>
      </c>
      <c r="N10" s="67"/>
      <c r="O10" s="67"/>
      <c r="P10" s="67"/>
      <c r="Q10" s="68">
        <f>IF($AE$21+$AE$22&gt;0,$AE$22,"")</f>
        <v>0</v>
      </c>
      <c r="R10" s="65" t="s">
        <v>8</v>
      </c>
      <c r="S10" s="66">
        <f>IF($AE$21+$AE$22&gt;0,$AE$21,"")</f>
        <v>40</v>
      </c>
      <c r="T10" s="68">
        <f>IF($AE$15+$AE$16&gt;0,$AE$15,"")</f>
        <v>0</v>
      </c>
      <c r="U10" s="65" t="s">
        <v>8</v>
      </c>
      <c r="V10" s="69">
        <f>IF($AE$15+$AE$16&gt;0,$AE$16,"")</f>
        <v>24</v>
      </c>
      <c r="W10" s="70">
        <f>SUM(K10,Q10,T10)</f>
        <v>4</v>
      </c>
      <c r="X10" s="71" t="s">
        <v>8</v>
      </c>
      <c r="Y10" s="72">
        <f>SUM(M10,S10,V10)</f>
        <v>74</v>
      </c>
      <c r="Z10" s="73">
        <f>SUM(IF(K10="",0,K10-M10)+IF(Q10="",0,Q10-S10)+IF(T10="",0,T10-V10))</f>
        <v>-70</v>
      </c>
      <c r="AA10" s="74">
        <f>SUM(IF(K10="",0,1)+IF(K10&gt;M10,2)+IF(K10&lt;M10,-1))+(IF(N10="",0,1)+IF(N10&gt;P10,2)+IF(N10&lt;P10,-1))+(IF(Q10="",0,1)+IF(Q10&gt;S10,2)+IF(Q10&lt;S10,-1))+(IF(T10="",0,1)+IF(T10&gt;V10,2)+IF(T10&lt;V10,-1))</f>
        <v>0</v>
      </c>
      <c r="AB10" s="75">
        <f>IF($B$10="","",RANK($B$10,$B$9:$B$12,1))</f>
        <v>4</v>
      </c>
      <c r="AC10" s="25"/>
      <c r="AD10" s="33" t="str">
        <f>$K$21</f>
        <v>MCG Hohen Neuendorf</v>
      </c>
      <c r="AE10" s="34">
        <v>9</v>
      </c>
      <c r="AF10" s="28"/>
      <c r="AG10" s="29"/>
    </row>
    <row r="11" spans="1:33" ht="20.25">
      <c r="A11" s="20"/>
      <c r="B11" s="42">
        <f>IF(J11="","-",RANK(F11,$F$9:$F$12,0)+RANK(E11,$E$9:$E$12,0)%+ROW()%%)</f>
        <v>2.0111</v>
      </c>
      <c r="C11" s="43">
        <f>IF(B11="","",RANK(B11,$B$9:$B$12,1))</f>
        <v>2</v>
      </c>
      <c r="D11" s="44" t="str">
        <f>$K$19</f>
        <v>LMG Falkensee</v>
      </c>
      <c r="E11" s="45">
        <f>$Z$11</f>
        <v>55</v>
      </c>
      <c r="F11" s="46">
        <f>$AA$11</f>
        <v>6</v>
      </c>
      <c r="G11" s="47">
        <f>SMALL($B$9:$B$12,3)</f>
        <v>3.0309</v>
      </c>
      <c r="H11" s="43">
        <f>IF(G11="","",RANK(G11,$G$9:$G$12,1))</f>
        <v>3</v>
      </c>
      <c r="I11" s="48" t="str">
        <f>INDEX($D$9:$D$12,MATCH(G11,$B$9:$B$12,0),1)</f>
        <v>LDVC Nauen</v>
      </c>
      <c r="J11" s="49" t="str">
        <f>$K$19</f>
        <v>LMG Falkensee</v>
      </c>
      <c r="K11" s="64">
        <f>IF($AE$12+$AE$13&gt;0,$AE$12,"")</f>
        <v>16</v>
      </c>
      <c r="L11" s="65" t="s">
        <v>8</v>
      </c>
      <c r="M11" s="76">
        <f>IF($AE$12+$AE$13&gt;0,$AE$13,"")</f>
        <v>0</v>
      </c>
      <c r="N11" s="68">
        <f>IF($AE$21+$AE$22&gt;0,$AE$21,"")</f>
        <v>40</v>
      </c>
      <c r="O11" s="65" t="s">
        <v>8</v>
      </c>
      <c r="P11" s="76">
        <f>IF($AE$21+$AE$22&gt;0,$AE$22,"")</f>
        <v>0</v>
      </c>
      <c r="Q11" s="77"/>
      <c r="R11" s="78"/>
      <c r="S11" s="79"/>
      <c r="T11" s="68">
        <f>IF($AE$9+$AE$10&gt;0,$AE$9,"")</f>
        <v>8</v>
      </c>
      <c r="U11" s="65" t="s">
        <v>8</v>
      </c>
      <c r="V11" s="69">
        <f>IF($AE$9+$AE$10&gt;0,$AE$10,"")</f>
        <v>9</v>
      </c>
      <c r="W11" s="70">
        <f>SUM(K11,N11,T11)</f>
        <v>64</v>
      </c>
      <c r="X11" s="71" t="s">
        <v>8</v>
      </c>
      <c r="Y11" s="72">
        <f>SUM(M11,P11,V11)</f>
        <v>9</v>
      </c>
      <c r="Z11" s="73">
        <f>SUM(IF(K11="",0,K11-M11)+IF(N11="",0,N11-P11)+IF(T11="",0,T11-V11))</f>
        <v>55</v>
      </c>
      <c r="AA11" s="74">
        <f>SUM(IF(K11="",0,1)+IF(K11&gt;M11,2)+IF(K11&lt;M11,-1))+(IF(N11="",0,1)+IF(N11&gt;P11,2)+IF(N11&lt;P11,-1))+(IF(Q11="",0,1)+IF(Q11&gt;S11,2)+IF(Q11&lt;S11,-1))+(IF(T11="",0,1)+IF(T11&gt;V11,2)+IF(T11&lt;V11,-1))</f>
        <v>6</v>
      </c>
      <c r="AB11" s="75">
        <f>IF($B$11="","",RANK($B$11,$B$9:$B$12,1))</f>
        <v>2</v>
      </c>
      <c r="AC11" s="25"/>
      <c r="AD11" s="80"/>
      <c r="AE11" s="81"/>
      <c r="AF11" s="28"/>
      <c r="AG11" s="29"/>
    </row>
    <row r="12" spans="1:33" ht="21" thickBot="1">
      <c r="A12" s="20"/>
      <c r="B12" s="82">
        <f>IF(J12="","-",RANK(F12,$F$9:$F$12,0)+RANK(E12,$E$9:$E$12,0)%+ROW()%%)</f>
        <v>1.0212</v>
      </c>
      <c r="C12" s="46">
        <f>IF(B12="","",RANK(B12,$B$9:$B$12,1))</f>
        <v>1</v>
      </c>
      <c r="D12" s="83" t="str">
        <f>$K$21</f>
        <v>MCG Hohen Neuendorf</v>
      </c>
      <c r="E12" s="45">
        <f>$Z$12</f>
        <v>26</v>
      </c>
      <c r="F12" s="46">
        <f>$AA$12</f>
        <v>9</v>
      </c>
      <c r="G12" s="84">
        <f>SMALL($B$9:$B$12,4)</f>
        <v>4.041</v>
      </c>
      <c r="H12" s="82">
        <f>IF(G12="","",RANK(G12,$G$9:$G$12,1))</f>
        <v>4</v>
      </c>
      <c r="I12" s="85" t="str">
        <f>INDEX($D$9:$D$12,MATCH(G12,$B$9:$B$12,0),1)</f>
        <v>Bürgel GSS Rathenow</v>
      </c>
      <c r="J12" s="49" t="str">
        <f>$K$21</f>
        <v>MCG Hohen Neuendorf</v>
      </c>
      <c r="K12" s="86">
        <f>IF($AE$18+$AE$19&gt;0,$AE$18,"")</f>
        <v>9</v>
      </c>
      <c r="L12" s="87" t="s">
        <v>8</v>
      </c>
      <c r="M12" s="88">
        <f>IF($AE$18+$AE$19&gt;0,$AE$19,"")</f>
        <v>8</v>
      </c>
      <c r="N12" s="89">
        <f>IF($AE$15+$AE$16&gt;0,$AE$16,"")</f>
        <v>24</v>
      </c>
      <c r="O12" s="87" t="s">
        <v>8</v>
      </c>
      <c r="P12" s="88">
        <f>IF($AE$15+$AE$16&gt;0,$AE$15,"")</f>
        <v>0</v>
      </c>
      <c r="Q12" s="89">
        <f>IF($AE$9+$AE$10&gt;0,$AE$10,"")</f>
        <v>9</v>
      </c>
      <c r="R12" s="87" t="s">
        <v>8</v>
      </c>
      <c r="S12" s="88">
        <f>IF($AE$9+$AE$10&gt;0,$AE$9,"")</f>
        <v>8</v>
      </c>
      <c r="T12" s="90"/>
      <c r="U12" s="90"/>
      <c r="V12" s="91"/>
      <c r="W12" s="92">
        <f>SUM(K12,N12,Q12)</f>
        <v>42</v>
      </c>
      <c r="X12" s="93" t="s">
        <v>8</v>
      </c>
      <c r="Y12" s="94">
        <f>SUM(M12,P12,S12)</f>
        <v>16</v>
      </c>
      <c r="Z12" s="95">
        <f>SUM(IF(K12="",0,K12-M12)+IF(N12="",0,N12-P12)+IF(Q12="",0,Q12-S12))</f>
        <v>26</v>
      </c>
      <c r="AA12" s="96">
        <f>SUM(IF(K12="",0,1)+IF(K12&gt;M12,2)+IF(K12&lt;M12,-1))+(IF(N12="",0,1)+IF(N12&gt;P12,2)+IF(N12&lt;P12,-1))+(IF(Q12="",0,1)+IF(Q12&gt;S12,2)+IF(Q12&lt;S12,-1))+(IF(T12="",0,1)+IF(T12&gt;V12,2)+IF(T12&lt;V12,-1))</f>
        <v>9</v>
      </c>
      <c r="AB12" s="97">
        <f>IF($B$12="","",RANK($B$12,$B$9:$B$12,1))</f>
        <v>1</v>
      </c>
      <c r="AC12" s="98" t="s">
        <v>10</v>
      </c>
      <c r="AD12" s="63" t="str">
        <f>$K$19</f>
        <v>LMG Falkensee</v>
      </c>
      <c r="AE12" s="27">
        <v>16</v>
      </c>
      <c r="AF12" s="28"/>
      <c r="AG12" s="29"/>
    </row>
    <row r="13" spans="1:33" ht="18.75" thickBot="1">
      <c r="A13" s="20"/>
      <c r="B13" s="13"/>
      <c r="C13" s="13"/>
      <c r="D13" s="13"/>
      <c r="E13" s="13"/>
      <c r="F13" s="13"/>
      <c r="G13" s="13"/>
      <c r="H13" s="13"/>
      <c r="I13" s="13"/>
      <c r="J13" s="17"/>
      <c r="K13" s="99"/>
      <c r="L13" s="99"/>
      <c r="M13" s="18"/>
      <c r="N13" s="18"/>
      <c r="O13" s="13"/>
      <c r="P13" s="13"/>
      <c r="Q13" s="13"/>
      <c r="R13" s="13"/>
      <c r="S13" s="13"/>
      <c r="T13" s="100"/>
      <c r="U13" s="100"/>
      <c r="V13" s="13"/>
      <c r="W13" s="13"/>
      <c r="X13" s="13"/>
      <c r="Y13" s="13"/>
      <c r="Z13" s="13"/>
      <c r="AA13" s="100"/>
      <c r="AB13" s="100"/>
      <c r="AC13" s="25"/>
      <c r="AD13" s="33" t="str">
        <f>$K$15</f>
        <v>LDVC Nauen</v>
      </c>
      <c r="AE13" s="34">
        <v>0</v>
      </c>
      <c r="AF13" s="28"/>
      <c r="AG13" s="29"/>
    </row>
    <row r="14" spans="1:33" ht="21" thickBot="1">
      <c r="A14" s="20"/>
      <c r="B14" s="13"/>
      <c r="C14" s="13"/>
      <c r="D14" s="13"/>
      <c r="E14" s="13"/>
      <c r="F14" s="13"/>
      <c r="G14" s="13"/>
      <c r="H14" s="13"/>
      <c r="I14" s="13"/>
      <c r="J14" s="7"/>
      <c r="K14" s="7"/>
      <c r="L14" s="7"/>
      <c r="M14" s="7"/>
      <c r="N14" s="7"/>
      <c r="O14" s="13"/>
      <c r="P14" s="13"/>
      <c r="Q14" s="13"/>
      <c r="R14" s="13"/>
      <c r="S14" s="13"/>
      <c r="T14" s="100"/>
      <c r="U14" s="101" t="s">
        <v>11</v>
      </c>
      <c r="V14" s="102"/>
      <c r="W14" s="102"/>
      <c r="X14" s="102"/>
      <c r="Y14" s="102"/>
      <c r="Z14" s="102"/>
      <c r="AA14" s="102"/>
      <c r="AB14" s="103"/>
      <c r="AC14" s="25"/>
      <c r="AD14" s="100"/>
      <c r="AE14" s="104"/>
      <c r="AF14" s="28"/>
      <c r="AG14" s="29"/>
    </row>
    <row r="15" spans="1:33" ht="19.5" thickBot="1" thickTop="1">
      <c r="A15" s="20"/>
      <c r="B15" s="13"/>
      <c r="C15" s="13"/>
      <c r="D15" s="13"/>
      <c r="E15" s="13"/>
      <c r="F15" s="13"/>
      <c r="G15" s="13"/>
      <c r="H15" s="13"/>
      <c r="I15" s="13"/>
      <c r="J15" s="105" t="s">
        <v>12</v>
      </c>
      <c r="K15" s="106" t="s">
        <v>13</v>
      </c>
      <c r="L15" s="107"/>
      <c r="M15" s="107"/>
      <c r="N15" s="107"/>
      <c r="O15" s="107"/>
      <c r="P15" s="107"/>
      <c r="Q15" s="108"/>
      <c r="R15" s="13"/>
      <c r="S15" s="13"/>
      <c r="T15" s="100"/>
      <c r="U15" s="109" t="str">
        <f>$I$9</f>
        <v>MCG Hohen Neuendorf</v>
      </c>
      <c r="V15" s="110"/>
      <c r="W15" s="110"/>
      <c r="X15" s="110"/>
      <c r="Y15" s="110"/>
      <c r="Z15" s="110"/>
      <c r="AA15" s="111"/>
      <c r="AB15" s="112"/>
      <c r="AC15" s="25" t="s">
        <v>14</v>
      </c>
      <c r="AD15" s="63" t="str">
        <f>$K$17</f>
        <v>Bürgel GSS Rathenow</v>
      </c>
      <c r="AE15" s="27">
        <v>0</v>
      </c>
      <c r="AF15" s="28"/>
      <c r="AG15" s="29"/>
    </row>
    <row r="16" spans="1:33" ht="21.75" thickBot="1" thickTop="1">
      <c r="A16" s="20"/>
      <c r="B16" s="13"/>
      <c r="C16" s="13"/>
      <c r="D16" s="13"/>
      <c r="E16" s="13"/>
      <c r="F16" s="13"/>
      <c r="G16" s="13"/>
      <c r="H16" s="13"/>
      <c r="I16" s="13"/>
      <c r="J16" s="105"/>
      <c r="K16" s="7"/>
      <c r="L16" s="7"/>
      <c r="M16" s="7"/>
      <c r="N16" s="7"/>
      <c r="O16" s="13"/>
      <c r="P16" s="13"/>
      <c r="Q16" s="13"/>
      <c r="R16" s="13"/>
      <c r="S16" s="13"/>
      <c r="T16" s="100"/>
      <c r="U16" s="113" t="s">
        <v>15</v>
      </c>
      <c r="V16" s="114"/>
      <c r="W16" s="114"/>
      <c r="X16" s="114"/>
      <c r="Y16" s="114"/>
      <c r="Z16" s="114"/>
      <c r="AA16" s="114"/>
      <c r="AB16" s="115"/>
      <c r="AC16" s="25"/>
      <c r="AD16" s="33" t="str">
        <f>$K$21</f>
        <v>MCG Hohen Neuendorf</v>
      </c>
      <c r="AE16" s="34">
        <v>24</v>
      </c>
      <c r="AF16" s="28"/>
      <c r="AG16" s="29"/>
    </row>
    <row r="17" spans="1:33" ht="19.5" thickBot="1" thickTop="1">
      <c r="A17" s="20"/>
      <c r="B17" s="13"/>
      <c r="C17" s="13"/>
      <c r="D17" s="13"/>
      <c r="E17" s="13"/>
      <c r="F17" s="13"/>
      <c r="G17" s="13"/>
      <c r="H17" s="13"/>
      <c r="I17" s="13"/>
      <c r="J17" s="105" t="s">
        <v>16</v>
      </c>
      <c r="K17" s="116" t="s">
        <v>17</v>
      </c>
      <c r="L17" s="107"/>
      <c r="M17" s="107"/>
      <c r="N17" s="107"/>
      <c r="O17" s="107"/>
      <c r="P17" s="107"/>
      <c r="Q17" s="108"/>
      <c r="R17" s="13"/>
      <c r="S17" s="13"/>
      <c r="T17" s="100"/>
      <c r="U17" s="109" t="str">
        <f>$I$10</f>
        <v>LMG Falkensee</v>
      </c>
      <c r="V17" s="117"/>
      <c r="W17" s="117"/>
      <c r="X17" s="117"/>
      <c r="Y17" s="117"/>
      <c r="Z17" s="117"/>
      <c r="AA17" s="118"/>
      <c r="AB17" s="112"/>
      <c r="AC17" s="25"/>
      <c r="AD17" s="80"/>
      <c r="AE17" s="81"/>
      <c r="AF17" s="28"/>
      <c r="AG17" s="29"/>
    </row>
    <row r="18" spans="1:33" ht="21.75" thickBot="1" thickTop="1">
      <c r="A18" s="20"/>
      <c r="B18" s="13"/>
      <c r="C18" s="13"/>
      <c r="D18" s="13"/>
      <c r="E18" s="13"/>
      <c r="F18" s="13"/>
      <c r="G18" s="13"/>
      <c r="H18" s="13"/>
      <c r="I18" s="13"/>
      <c r="J18" s="105"/>
      <c r="K18" s="18"/>
      <c r="L18" s="18"/>
      <c r="M18" s="18"/>
      <c r="N18" s="18"/>
      <c r="O18" s="13"/>
      <c r="P18" s="13"/>
      <c r="Q18" s="13"/>
      <c r="R18" s="13"/>
      <c r="S18" s="13"/>
      <c r="T18" s="100"/>
      <c r="U18" s="113" t="s">
        <v>18</v>
      </c>
      <c r="V18" s="114"/>
      <c r="W18" s="114"/>
      <c r="X18" s="114"/>
      <c r="Y18" s="114"/>
      <c r="Z18" s="114"/>
      <c r="AA18" s="114"/>
      <c r="AB18" s="115"/>
      <c r="AC18" s="25" t="s">
        <v>19</v>
      </c>
      <c r="AD18" s="63" t="str">
        <f>$K$21</f>
        <v>MCG Hohen Neuendorf</v>
      </c>
      <c r="AE18" s="27">
        <v>9</v>
      </c>
      <c r="AF18" s="28"/>
      <c r="AG18" s="29"/>
    </row>
    <row r="19" spans="1:33" ht="19.5" thickBot="1" thickTop="1">
      <c r="A19" s="20"/>
      <c r="B19" s="13"/>
      <c r="C19" s="13"/>
      <c r="D19" s="13"/>
      <c r="E19" s="13"/>
      <c r="F19" s="13"/>
      <c r="G19" s="13"/>
      <c r="H19" s="13"/>
      <c r="I19" s="13"/>
      <c r="J19" s="105" t="s">
        <v>20</v>
      </c>
      <c r="K19" s="116" t="s">
        <v>21</v>
      </c>
      <c r="L19" s="107"/>
      <c r="M19" s="107"/>
      <c r="N19" s="107"/>
      <c r="O19" s="107"/>
      <c r="P19" s="107"/>
      <c r="Q19" s="108"/>
      <c r="R19" s="18"/>
      <c r="S19" s="18"/>
      <c r="T19" s="18"/>
      <c r="U19" s="109" t="str">
        <f>$I$11</f>
        <v>LDVC Nauen</v>
      </c>
      <c r="V19" s="117"/>
      <c r="W19" s="117"/>
      <c r="X19" s="117"/>
      <c r="Y19" s="117"/>
      <c r="Z19" s="117"/>
      <c r="AA19" s="118"/>
      <c r="AB19" s="112"/>
      <c r="AC19" s="25"/>
      <c r="AD19" s="33" t="str">
        <f>$K$15</f>
        <v>LDVC Nauen</v>
      </c>
      <c r="AE19" s="34">
        <v>8</v>
      </c>
      <c r="AF19" s="28"/>
      <c r="AG19" s="29"/>
    </row>
    <row r="20" spans="1:33" ht="21.75" thickBot="1" thickTop="1">
      <c r="A20" s="20"/>
      <c r="B20" s="13"/>
      <c r="C20" s="13"/>
      <c r="D20" s="13"/>
      <c r="E20" s="13"/>
      <c r="F20" s="13"/>
      <c r="G20" s="13"/>
      <c r="H20" s="13"/>
      <c r="I20" s="13"/>
      <c r="J20" s="105"/>
      <c r="K20" s="7"/>
      <c r="L20" s="7"/>
      <c r="M20" s="7"/>
      <c r="N20" s="7"/>
      <c r="O20" s="13"/>
      <c r="P20" s="13"/>
      <c r="Q20" s="17"/>
      <c r="R20" s="18"/>
      <c r="S20" s="18"/>
      <c r="T20" s="18"/>
      <c r="U20" s="113" t="s">
        <v>22</v>
      </c>
      <c r="V20" s="114"/>
      <c r="W20" s="114"/>
      <c r="X20" s="114"/>
      <c r="Y20" s="114"/>
      <c r="Z20" s="114"/>
      <c r="AA20" s="114"/>
      <c r="AB20" s="115"/>
      <c r="AC20" s="25"/>
      <c r="AD20" s="13"/>
      <c r="AE20" s="119"/>
      <c r="AF20" s="28"/>
      <c r="AG20" s="29"/>
    </row>
    <row r="21" spans="1:33" ht="19.5" thickBot="1" thickTop="1">
      <c r="A21" s="20"/>
      <c r="B21" s="13"/>
      <c r="C21" s="13"/>
      <c r="D21" s="13"/>
      <c r="E21" s="13"/>
      <c r="F21" s="13"/>
      <c r="G21" s="13"/>
      <c r="H21" s="13"/>
      <c r="I21" s="13"/>
      <c r="J21" s="105" t="s">
        <v>23</v>
      </c>
      <c r="K21" s="106" t="s">
        <v>24</v>
      </c>
      <c r="L21" s="107"/>
      <c r="M21" s="107"/>
      <c r="N21" s="107"/>
      <c r="O21" s="107"/>
      <c r="P21" s="107"/>
      <c r="Q21" s="108"/>
      <c r="R21" s="13"/>
      <c r="S21" s="13"/>
      <c r="T21" s="13"/>
      <c r="U21" s="109" t="str">
        <f>$I$12</f>
        <v>Bürgel GSS Rathenow</v>
      </c>
      <c r="V21" s="117"/>
      <c r="W21" s="117"/>
      <c r="X21" s="117"/>
      <c r="Y21" s="117"/>
      <c r="Z21" s="117"/>
      <c r="AA21" s="118"/>
      <c r="AB21" s="112"/>
      <c r="AC21" s="25" t="s">
        <v>25</v>
      </c>
      <c r="AD21" s="63" t="str">
        <f>$K$19</f>
        <v>LMG Falkensee</v>
      </c>
      <c r="AE21" s="27">
        <v>40</v>
      </c>
      <c r="AF21" s="28"/>
      <c r="AG21" s="29"/>
    </row>
    <row r="22" spans="1:33" ht="18.75" thickBot="1">
      <c r="A22" s="20"/>
      <c r="B22" s="13"/>
      <c r="C22" s="13"/>
      <c r="D22" s="13"/>
      <c r="E22" s="13"/>
      <c r="F22" s="13"/>
      <c r="G22" s="13"/>
      <c r="H22" s="13"/>
      <c r="I22" s="13"/>
      <c r="J22" s="7"/>
      <c r="K22" s="7"/>
      <c r="L22" s="7"/>
      <c r="M22" s="7"/>
      <c r="N22" s="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5"/>
      <c r="AD22" s="33" t="str">
        <f>$K$17</f>
        <v>Bürgel GSS Rathenow</v>
      </c>
      <c r="AE22" s="34">
        <v>0</v>
      </c>
      <c r="AF22" s="28"/>
      <c r="AG22" s="29"/>
    </row>
    <row r="23" spans="1:32" ht="21" thickBot="1">
      <c r="A23" s="120"/>
      <c r="B23" s="121"/>
      <c r="C23" s="121"/>
      <c r="D23" s="121"/>
      <c r="E23" s="121"/>
      <c r="F23" s="121"/>
      <c r="G23" s="121"/>
      <c r="H23" s="121"/>
      <c r="I23" s="121"/>
      <c r="J23" s="122" t="s">
        <v>26</v>
      </c>
      <c r="K23" s="123"/>
      <c r="L23" s="123"/>
      <c r="M23" s="123"/>
      <c r="N23" s="123"/>
      <c r="O23" s="123"/>
      <c r="P23" s="121"/>
      <c r="Q23" s="124"/>
      <c r="R23" s="124"/>
      <c r="S23" s="124"/>
      <c r="T23" s="124"/>
      <c r="U23" s="124"/>
      <c r="V23" s="125"/>
      <c r="W23" s="125"/>
      <c r="X23" s="125"/>
      <c r="Y23" s="125"/>
      <c r="Z23" s="126"/>
      <c r="AA23" s="127"/>
      <c r="AB23" s="127"/>
      <c r="AC23" s="124"/>
      <c r="AD23" s="124"/>
      <c r="AE23" s="128"/>
      <c r="AF23" s="129"/>
    </row>
  </sheetData>
  <mergeCells count="22">
    <mergeCell ref="AC23:AE23"/>
    <mergeCell ref="U20:AA20"/>
    <mergeCell ref="K21:Q21"/>
    <mergeCell ref="U21:AA21"/>
    <mergeCell ref="J23:O23"/>
    <mergeCell ref="Q23:U23"/>
    <mergeCell ref="K17:Q17"/>
    <mergeCell ref="U17:AA17"/>
    <mergeCell ref="U18:AA18"/>
    <mergeCell ref="K19:Q19"/>
    <mergeCell ref="U19:AA19"/>
    <mergeCell ref="U14:AA14"/>
    <mergeCell ref="K15:Q15"/>
    <mergeCell ref="U15:AA15"/>
    <mergeCell ref="U16:AA16"/>
    <mergeCell ref="K2:AC2"/>
    <mergeCell ref="AE4:AE5"/>
    <mergeCell ref="K6:M8"/>
    <mergeCell ref="N6:P8"/>
    <mergeCell ref="Q6:S8"/>
    <mergeCell ref="T6:V8"/>
    <mergeCell ref="W8:Y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</dc:creator>
  <cp:keywords/>
  <dc:description/>
  <cp:lastModifiedBy>Uwe</cp:lastModifiedBy>
  <dcterms:created xsi:type="dcterms:W3CDTF">2016-02-17T12:57:58Z</dcterms:created>
  <dcterms:modified xsi:type="dcterms:W3CDTF">2016-02-17T12:59:26Z</dcterms:modified>
  <cp:category/>
  <cp:version/>
  <cp:contentType/>
  <cp:contentStatus/>
</cp:coreProperties>
</file>