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5940" tabRatio="913" activeTab="0"/>
  </bookViews>
  <sheets>
    <sheet name="5er-Gr 2GwS" sheetId="1" r:id="rId1"/>
  </sheets>
  <externalReferences>
    <externalReference r:id="rId4"/>
    <externalReference r:id="rId5"/>
  </externalReferences>
  <definedNames>
    <definedName name="_xlfn.SINGLE" hidden="1">#NAME?</definedName>
    <definedName name="Daten">'[1]Eingabe'!$A$4:$E$30</definedName>
    <definedName name="Daten___0">'[1]Eingabe'!$A$4:$E$30</definedName>
    <definedName name="Daten___5">'[2]Eingabe'!$A$4:$E$30</definedName>
    <definedName name="Daten___6">'[2]Eingabe'!$A$4:$E$30</definedName>
    <definedName name="Daten___8">'[2]Eingabe'!$A$4:$E$30</definedName>
  </definedNames>
  <calcPr fullCalcOnLoad="1"/>
</workbook>
</file>

<file path=xl/sharedStrings.xml><?xml version="1.0" encoding="utf-8"?>
<sst xmlns="http://schemas.openxmlformats.org/spreadsheetml/2006/main" count="65" uniqueCount="28">
  <si>
    <t>1. Satz</t>
  </si>
  <si>
    <t>2. Satz</t>
  </si>
  <si>
    <t>3. Satz</t>
  </si>
  <si>
    <t>Sätze</t>
  </si>
  <si>
    <t>Tomy</t>
  </si>
  <si>
    <t>Satz-
punkte</t>
  </si>
  <si>
    <t>Spiele</t>
  </si>
  <si>
    <t>Platz</t>
  </si>
  <si>
    <t>:</t>
  </si>
  <si>
    <t>Sieger</t>
  </si>
  <si>
    <t>Teilnehmer 1:</t>
  </si>
  <si>
    <t>2. Platz</t>
  </si>
  <si>
    <t>Teilnehmer 2:</t>
  </si>
  <si>
    <t>3. Platz</t>
  </si>
  <si>
    <t>Teilnehmer 3:</t>
  </si>
  <si>
    <t>4. Platz</t>
  </si>
  <si>
    <t>Teilnehmer 4:</t>
  </si>
  <si>
    <t>Teilnehmer 5:</t>
  </si>
  <si>
    <t>5. Platz</t>
  </si>
  <si>
    <t xml:space="preserve">Jeder gegen Jeden (5) </t>
  </si>
  <si>
    <t>Copyright by Th. Karker</t>
  </si>
  <si>
    <t>Teilnehmer</t>
  </si>
  <si>
    <t>Bürgel</t>
  </si>
  <si>
    <t>Strittmatter</t>
  </si>
  <si>
    <t>Jahn</t>
  </si>
  <si>
    <t>Hohen Neuendorf</t>
  </si>
  <si>
    <t>Kant</t>
  </si>
  <si>
    <t>Bester Spieler Erik Wegener MCG Hohen Neuendorf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</si>
</sst>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_-* #,##0\ _€_-;\-* #,##0\ _€_-;_-* &quot;-&quot;\ _€_-;_-@_-"/>
    <numFmt numFmtId="181" formatCode="_-* #,##0.00\ _€_-;\-* #,##0.00\ _€_-;_-* &quot;-&quot;??\ _€_-;_-@_-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0.000"/>
    <numFmt numFmtId="187" formatCode="0.000000"/>
    <numFmt numFmtId="188" formatCode="0.00000"/>
    <numFmt numFmtId="189" formatCode="hh\:mm"/>
    <numFmt numFmtId="190" formatCode="dd/mm/yyyy"/>
  </numFmts>
  <fonts count="56">
    <font>
      <sz val="10"/>
      <name val="Arial"/>
      <family val="0"/>
    </font>
    <font>
      <u val="single"/>
      <sz val="6"/>
      <color indexed="36"/>
      <name val="Arial"/>
      <family val="2"/>
    </font>
    <font>
      <u val="single"/>
      <sz val="6"/>
      <color indexed="12"/>
      <name val="Arial"/>
      <family val="2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3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0" fontId="8" fillId="37" borderId="17" xfId="0" applyFont="1" applyFill="1" applyBorder="1" applyAlignment="1">
      <alignment horizontal="center" vertical="center"/>
    </xf>
    <xf numFmtId="0" fontId="8" fillId="37" borderId="18" xfId="0" applyFont="1" applyFill="1" applyBorder="1" applyAlignment="1">
      <alignment horizontal="center" vertical="center"/>
    </xf>
    <xf numFmtId="1" fontId="8" fillId="38" borderId="19" xfId="0" applyNumberFormat="1" applyFont="1" applyFill="1" applyBorder="1" applyAlignment="1">
      <alignment horizontal="center" vertical="center"/>
    </xf>
    <xf numFmtId="0" fontId="8" fillId="38" borderId="17" xfId="0" applyFont="1" applyFill="1" applyBorder="1" applyAlignment="1">
      <alignment horizontal="center" vertical="center"/>
    </xf>
    <xf numFmtId="0" fontId="8" fillId="39" borderId="19" xfId="0" applyFont="1" applyFill="1" applyBorder="1" applyAlignment="1">
      <alignment horizontal="center" vertical="center"/>
    </xf>
    <xf numFmtId="20" fontId="11" fillId="39" borderId="17" xfId="0" applyNumberFormat="1" applyFont="1" applyFill="1" applyBorder="1" applyAlignment="1">
      <alignment horizontal="center" vertical="center"/>
    </xf>
    <xf numFmtId="0" fontId="8" fillId="39" borderId="18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9" borderId="20" xfId="0" applyFont="1" applyFill="1" applyBorder="1" applyAlignment="1">
      <alignment horizontal="center" vertical="center"/>
    </xf>
    <xf numFmtId="1" fontId="12" fillId="39" borderId="21" xfId="0" applyNumberFormat="1" applyFont="1" applyFill="1" applyBorder="1" applyAlignment="1">
      <alignment horizontal="center" vertical="center"/>
    </xf>
    <xf numFmtId="1" fontId="12" fillId="39" borderId="10" xfId="0" applyNumberFormat="1" applyFont="1" applyFill="1" applyBorder="1" applyAlignment="1">
      <alignment horizontal="center" vertical="center"/>
    </xf>
    <xf numFmtId="1" fontId="8" fillId="38" borderId="10" xfId="0" applyNumberFormat="1" applyFont="1" applyFill="1" applyBorder="1" applyAlignment="1">
      <alignment horizontal="center" vertical="center"/>
    </xf>
    <xf numFmtId="0" fontId="8" fillId="39" borderId="10" xfId="0" applyFont="1" applyFill="1" applyBorder="1" applyAlignment="1">
      <alignment horizontal="center" vertical="center"/>
    </xf>
    <xf numFmtId="20" fontId="11" fillId="39" borderId="20" xfId="0" applyNumberFormat="1" applyFont="1" applyFill="1" applyBorder="1" applyAlignment="1">
      <alignment horizontal="center" vertical="center"/>
    </xf>
    <xf numFmtId="0" fontId="8" fillId="39" borderId="21" xfId="0" applyFont="1" applyFill="1" applyBorder="1" applyAlignment="1">
      <alignment horizontal="center" vertical="center"/>
    </xf>
    <xf numFmtId="1" fontId="12" fillId="39" borderId="20" xfId="0" applyNumberFormat="1" applyFont="1" applyFill="1" applyBorder="1" applyAlignment="1">
      <alignment horizontal="center" vertical="center"/>
    </xf>
    <xf numFmtId="0" fontId="8" fillId="40" borderId="10" xfId="0" applyFont="1" applyFill="1" applyBorder="1" applyAlignment="1">
      <alignment horizontal="center" vertical="center"/>
    </xf>
    <xf numFmtId="0" fontId="8" fillId="40" borderId="20" xfId="0" applyFont="1" applyFill="1" applyBorder="1" applyAlignment="1">
      <alignment horizontal="center" vertical="center"/>
    </xf>
    <xf numFmtId="0" fontId="8" fillId="40" borderId="21" xfId="0" applyFont="1" applyFill="1" applyBorder="1" applyAlignment="1">
      <alignment horizontal="center" vertical="center"/>
    </xf>
    <xf numFmtId="0" fontId="8" fillId="37" borderId="22" xfId="0" applyFont="1" applyFill="1" applyBorder="1" applyAlignment="1">
      <alignment horizontal="center" vertical="center"/>
    </xf>
    <xf numFmtId="0" fontId="8" fillId="37" borderId="20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0" fontId="8" fillId="39" borderId="23" xfId="0" applyFont="1" applyFill="1" applyBorder="1" applyAlignment="1">
      <alignment horizontal="center" vertical="center"/>
    </xf>
    <xf numFmtId="1" fontId="12" fillId="39" borderId="24" xfId="0" applyNumberFormat="1" applyFont="1" applyFill="1" applyBorder="1" applyAlignment="1">
      <alignment horizontal="center" vertical="center"/>
    </xf>
    <xf numFmtId="1" fontId="12" fillId="39" borderId="25" xfId="0" applyNumberFormat="1" applyFont="1" applyFill="1" applyBorder="1" applyAlignment="1">
      <alignment horizontal="center" vertical="center"/>
    </xf>
    <xf numFmtId="0" fontId="8" fillId="37" borderId="26" xfId="0" applyFont="1" applyFill="1" applyBorder="1" applyAlignment="1">
      <alignment horizontal="center" vertical="center"/>
    </xf>
    <xf numFmtId="0" fontId="8" fillId="37" borderId="23" xfId="0" applyFont="1" applyFill="1" applyBorder="1" applyAlignment="1">
      <alignment horizontal="center" vertical="center"/>
    </xf>
    <xf numFmtId="0" fontId="8" fillId="37" borderId="24" xfId="0" applyFont="1" applyFill="1" applyBorder="1" applyAlignment="1">
      <alignment horizontal="center" vertical="center"/>
    </xf>
    <xf numFmtId="1" fontId="8" fillId="38" borderId="25" xfId="0" applyNumberFormat="1" applyFont="1" applyFill="1" applyBorder="1" applyAlignment="1">
      <alignment horizontal="center" vertical="center"/>
    </xf>
    <xf numFmtId="0" fontId="8" fillId="39" borderId="25" xfId="0" applyFont="1" applyFill="1" applyBorder="1" applyAlignment="1">
      <alignment horizontal="center" vertical="center"/>
    </xf>
    <xf numFmtId="20" fontId="11" fillId="39" borderId="23" xfId="0" applyNumberFormat="1" applyFont="1" applyFill="1" applyBorder="1" applyAlignment="1">
      <alignment horizontal="center" vertical="center"/>
    </xf>
    <xf numFmtId="0" fontId="8" fillId="39" borderId="24" xfId="0" applyFont="1" applyFill="1" applyBorder="1" applyAlignment="1">
      <alignment horizontal="center" vertical="center"/>
    </xf>
    <xf numFmtId="0" fontId="5" fillId="41" borderId="27" xfId="0" applyFont="1" applyFill="1" applyBorder="1" applyAlignment="1">
      <alignment horizontal="center" vertical="center"/>
    </xf>
    <xf numFmtId="0" fontId="5" fillId="41" borderId="28" xfId="0" applyFont="1" applyFill="1" applyBorder="1" applyAlignment="1">
      <alignment horizontal="center" vertical="center"/>
    </xf>
    <xf numFmtId="0" fontId="16" fillId="41" borderId="10" xfId="0" applyFont="1" applyFill="1" applyBorder="1" applyAlignment="1">
      <alignment horizontal="center" vertical="center"/>
    </xf>
    <xf numFmtId="1" fontId="5" fillId="41" borderId="28" xfId="0" applyNumberFormat="1" applyFont="1" applyFill="1" applyBorder="1" applyAlignment="1">
      <alignment horizontal="center" vertical="center"/>
    </xf>
    <xf numFmtId="0" fontId="5" fillId="41" borderId="29" xfId="0" applyFont="1" applyFill="1" applyBorder="1" applyAlignment="1">
      <alignment horizontal="center" vertical="center"/>
    </xf>
    <xf numFmtId="0" fontId="5" fillId="41" borderId="30" xfId="0" applyFont="1" applyFill="1" applyBorder="1" applyAlignment="1">
      <alignment horizontal="center" vertical="center"/>
    </xf>
    <xf numFmtId="0" fontId="5" fillId="41" borderId="11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/>
    </xf>
    <xf numFmtId="1" fontId="5" fillId="41" borderId="10" xfId="0" applyNumberFormat="1" applyFont="1" applyFill="1" applyBorder="1" applyAlignment="1">
      <alignment horizontal="center" vertical="center"/>
    </xf>
    <xf numFmtId="0" fontId="5" fillId="41" borderId="12" xfId="0" applyFont="1" applyFill="1" applyBorder="1" applyAlignment="1">
      <alignment horizontal="center" vertical="center"/>
    </xf>
    <xf numFmtId="0" fontId="5" fillId="41" borderId="31" xfId="0" applyFont="1" applyFill="1" applyBorder="1" applyAlignment="1">
      <alignment horizontal="center" vertical="center"/>
    </xf>
    <xf numFmtId="0" fontId="13" fillId="42" borderId="32" xfId="0" applyFont="1" applyFill="1" applyBorder="1" applyAlignment="1">
      <alignment horizontal="center" vertical="center"/>
    </xf>
    <xf numFmtId="0" fontId="13" fillId="42" borderId="29" xfId="0" applyFont="1" applyFill="1" applyBorder="1" applyAlignment="1">
      <alignment horizontal="center" vertical="center"/>
    </xf>
    <xf numFmtId="0" fontId="13" fillId="42" borderId="14" xfId="0" applyFont="1" applyFill="1" applyBorder="1" applyAlignment="1">
      <alignment horizontal="center" vertical="center"/>
    </xf>
    <xf numFmtId="0" fontId="17" fillId="41" borderId="28" xfId="0" applyFont="1" applyFill="1" applyBorder="1" applyAlignment="1">
      <alignment horizontal="center" vertical="center"/>
    </xf>
    <xf numFmtId="0" fontId="17" fillId="41" borderId="11" xfId="0" applyFont="1" applyFill="1" applyBorder="1" applyAlignment="1">
      <alignment horizontal="center" vertical="center"/>
    </xf>
    <xf numFmtId="0" fontId="8" fillId="40" borderId="25" xfId="0" applyFont="1" applyFill="1" applyBorder="1" applyAlignment="1">
      <alignment horizontal="center" vertical="center"/>
    </xf>
    <xf numFmtId="0" fontId="8" fillId="40" borderId="23" xfId="0" applyFont="1" applyFill="1" applyBorder="1" applyAlignment="1">
      <alignment horizontal="center" vertical="center"/>
    </xf>
    <xf numFmtId="0" fontId="8" fillId="38" borderId="23" xfId="0" applyFont="1" applyFill="1" applyBorder="1" applyAlignment="1">
      <alignment horizontal="center" vertical="center"/>
    </xf>
    <xf numFmtId="1" fontId="11" fillId="39" borderId="20" xfId="0" applyNumberFormat="1" applyFont="1" applyFill="1" applyBorder="1" applyAlignment="1">
      <alignment horizontal="center" vertical="center"/>
    </xf>
    <xf numFmtId="1" fontId="11" fillId="39" borderId="23" xfId="0" applyNumberFormat="1" applyFont="1" applyFill="1" applyBorder="1" applyAlignment="1">
      <alignment horizontal="center" vertical="center"/>
    </xf>
    <xf numFmtId="1" fontId="12" fillId="39" borderId="23" xfId="0" applyNumberFormat="1" applyFont="1" applyFill="1" applyBorder="1" applyAlignment="1">
      <alignment horizontal="center" vertical="center"/>
    </xf>
    <xf numFmtId="1" fontId="8" fillId="38" borderId="18" xfId="0" applyNumberFormat="1" applyFont="1" applyFill="1" applyBorder="1" applyAlignment="1">
      <alignment horizontal="center" vertical="center"/>
    </xf>
    <xf numFmtId="0" fontId="8" fillId="38" borderId="20" xfId="0" applyFont="1" applyFill="1" applyBorder="1" applyAlignment="1">
      <alignment horizontal="center" vertical="center"/>
    </xf>
    <xf numFmtId="1" fontId="8" fillId="38" borderId="21" xfId="0" applyNumberFormat="1" applyFont="1" applyFill="1" applyBorder="1" applyAlignment="1">
      <alignment horizontal="center" vertical="center"/>
    </xf>
    <xf numFmtId="1" fontId="8" fillId="38" borderId="24" xfId="0" applyNumberFormat="1" applyFont="1" applyFill="1" applyBorder="1" applyAlignment="1">
      <alignment horizontal="center" vertical="center"/>
    </xf>
    <xf numFmtId="0" fontId="8" fillId="40" borderId="33" xfId="0" applyFont="1" applyFill="1" applyBorder="1" applyAlignment="1">
      <alignment horizontal="center" vertical="center"/>
    </xf>
    <xf numFmtId="0" fontId="8" fillId="40" borderId="34" xfId="0" applyFont="1" applyFill="1" applyBorder="1" applyAlignment="1">
      <alignment horizontal="center" vertical="center"/>
    </xf>
    <xf numFmtId="1" fontId="12" fillId="39" borderId="35" xfId="0" applyNumberFormat="1" applyFont="1" applyFill="1" applyBorder="1" applyAlignment="1">
      <alignment horizontal="center" vertical="center"/>
    </xf>
    <xf numFmtId="0" fontId="8" fillId="39" borderId="33" xfId="0" applyFont="1" applyFill="1" applyBorder="1" applyAlignment="1">
      <alignment horizontal="center" vertical="center"/>
    </xf>
    <xf numFmtId="1" fontId="12" fillId="39" borderId="34" xfId="0" applyNumberFormat="1" applyFont="1" applyFill="1" applyBorder="1" applyAlignment="1">
      <alignment horizontal="center" vertical="center"/>
    </xf>
    <xf numFmtId="1" fontId="11" fillId="39" borderId="33" xfId="0" applyNumberFormat="1" applyFont="1" applyFill="1" applyBorder="1" applyAlignment="1">
      <alignment horizontal="center" vertical="center"/>
    </xf>
    <xf numFmtId="1" fontId="12" fillId="39" borderId="33" xfId="0" applyNumberFormat="1" applyFont="1" applyFill="1" applyBorder="1" applyAlignment="1">
      <alignment horizontal="center" vertical="center"/>
    </xf>
    <xf numFmtId="0" fontId="3" fillId="37" borderId="0" xfId="0" applyFont="1" applyFill="1" applyBorder="1" applyAlignment="1">
      <alignment/>
    </xf>
    <xf numFmtId="0" fontId="0" fillId="37" borderId="0" xfId="0" applyFill="1" applyAlignment="1">
      <alignment horizontal="center" vertical="center"/>
    </xf>
    <xf numFmtId="0" fontId="0" fillId="37" borderId="0" xfId="0" applyFill="1" applyAlignment="1">
      <alignment/>
    </xf>
    <xf numFmtId="0" fontId="3" fillId="37" borderId="36" xfId="0" applyFont="1" applyFill="1" applyBorder="1" applyAlignment="1">
      <alignment/>
    </xf>
    <xf numFmtId="0" fontId="0" fillId="37" borderId="0" xfId="0" applyFill="1" applyBorder="1" applyAlignment="1">
      <alignment horizontal="center" vertical="center" textRotation="90"/>
    </xf>
    <xf numFmtId="0" fontId="3" fillId="37" borderId="0" xfId="0" applyFont="1" applyFill="1" applyBorder="1" applyAlignment="1">
      <alignment horizontal="right" vertical="center"/>
    </xf>
    <xf numFmtId="0" fontId="3" fillId="37" borderId="36" xfId="0" applyFont="1" applyFill="1" applyBorder="1" applyAlignment="1">
      <alignment vertical="center"/>
    </xf>
    <xf numFmtId="0" fontId="3" fillId="37" borderId="37" xfId="0" applyFont="1" applyFill="1" applyBorder="1" applyAlignment="1">
      <alignment/>
    </xf>
    <xf numFmtId="0" fontId="3" fillId="37" borderId="38" xfId="0" applyFont="1" applyFill="1" applyBorder="1" applyAlignment="1">
      <alignment/>
    </xf>
    <xf numFmtId="0" fontId="8" fillId="37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vertical="center"/>
    </xf>
    <xf numFmtId="0" fontId="3" fillId="37" borderId="0" xfId="0" applyFont="1" applyFill="1" applyBorder="1" applyAlignment="1" applyProtection="1">
      <alignment horizontal="center" vertical="center"/>
      <protection locked="0"/>
    </xf>
    <xf numFmtId="0" fontId="3" fillId="37" borderId="0" xfId="0" applyFont="1" applyFill="1" applyBorder="1" applyAlignment="1">
      <alignment horizontal="center" vertical="center"/>
    </xf>
    <xf numFmtId="0" fontId="3" fillId="37" borderId="39" xfId="0" applyFont="1" applyFill="1" applyBorder="1" applyAlignment="1">
      <alignment/>
    </xf>
    <xf numFmtId="0" fontId="3" fillId="37" borderId="0" xfId="0" applyFont="1" applyFill="1" applyBorder="1" applyAlignment="1">
      <alignment horizontal="left" vertical="center"/>
    </xf>
    <xf numFmtId="0" fontId="6" fillId="37" borderId="0" xfId="0" applyFont="1" applyFill="1" applyBorder="1" applyAlignment="1" applyProtection="1">
      <alignment horizontal="left" vertical="center"/>
      <protection locked="0"/>
    </xf>
    <xf numFmtId="0" fontId="6" fillId="37" borderId="0" xfId="0" applyFont="1" applyFill="1" applyBorder="1" applyAlignment="1" applyProtection="1">
      <alignment horizontal="center" vertical="center"/>
      <protection locked="0"/>
    </xf>
    <xf numFmtId="0" fontId="0" fillId="37" borderId="0" xfId="0" applyFill="1" applyBorder="1" applyAlignment="1">
      <alignment/>
    </xf>
    <xf numFmtId="0" fontId="0" fillId="37" borderId="0" xfId="0" applyFill="1" applyBorder="1" applyAlignment="1">
      <alignment vertical="center"/>
    </xf>
    <xf numFmtId="0" fontId="8" fillId="37" borderId="0" xfId="0" applyFont="1" applyFill="1" applyBorder="1" applyAlignment="1">
      <alignment horizontal="center"/>
    </xf>
    <xf numFmtId="0" fontId="0" fillId="37" borderId="39" xfId="0" applyFill="1" applyBorder="1" applyAlignment="1">
      <alignment/>
    </xf>
    <xf numFmtId="0" fontId="8" fillId="37" borderId="39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right" vertical="center"/>
    </xf>
    <xf numFmtId="0" fontId="20" fillId="37" borderId="0" xfId="0" applyFont="1" applyFill="1" applyBorder="1" applyAlignment="1">
      <alignment/>
    </xf>
    <xf numFmtId="0" fontId="20" fillId="37" borderId="0" xfId="0" applyFont="1" applyFill="1" applyBorder="1" applyAlignment="1">
      <alignment vertical="center"/>
    </xf>
    <xf numFmtId="0" fontId="18" fillId="37" borderId="0" xfId="0" applyFont="1" applyFill="1" applyBorder="1" applyAlignment="1" applyProtection="1">
      <alignment horizontal="center" vertical="center"/>
      <protection locked="0"/>
    </xf>
    <xf numFmtId="0" fontId="20" fillId="37" borderId="0" xfId="0" applyFont="1" applyFill="1" applyBorder="1" applyAlignment="1">
      <alignment horizontal="left" vertical="center"/>
    </xf>
    <xf numFmtId="0" fontId="10" fillId="37" borderId="0" xfId="0" applyFont="1" applyFill="1" applyBorder="1" applyAlignment="1">
      <alignment horizontal="center" vertical="center"/>
    </xf>
    <xf numFmtId="0" fontId="0" fillId="37" borderId="40" xfId="0" applyFill="1" applyBorder="1" applyAlignment="1">
      <alignment/>
    </xf>
    <xf numFmtId="0" fontId="15" fillId="37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4" fillId="36" borderId="10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37" borderId="0" xfId="0" applyFont="1" applyFill="1" applyBorder="1" applyAlignment="1">
      <alignment horizontal="center" textRotation="90"/>
    </xf>
    <xf numFmtId="0" fontId="7" fillId="37" borderId="33" xfId="0" applyFont="1" applyFill="1" applyBorder="1" applyAlignment="1">
      <alignment horizontal="center" textRotation="90"/>
    </xf>
    <xf numFmtId="0" fontId="8" fillId="35" borderId="28" xfId="0" applyFont="1" applyFill="1" applyBorder="1" applyAlignment="1" applyProtection="1">
      <alignment horizontal="center" textRotation="90"/>
      <protection locked="0"/>
    </xf>
    <xf numFmtId="0" fontId="9" fillId="35" borderId="41" xfId="0" applyFont="1" applyFill="1" applyBorder="1" applyAlignment="1">
      <alignment horizontal="center" textRotation="90"/>
    </xf>
    <xf numFmtId="0" fontId="9" fillId="35" borderId="15" xfId="0" applyFont="1" applyFill="1" applyBorder="1" applyAlignment="1">
      <alignment horizontal="center" textRotation="90"/>
    </xf>
    <xf numFmtId="0" fontId="9" fillId="35" borderId="42" xfId="0" applyFont="1" applyFill="1" applyBorder="1" applyAlignment="1">
      <alignment horizontal="center" textRotation="90"/>
    </xf>
    <xf numFmtId="0" fontId="9" fillId="35" borderId="0" xfId="0" applyFont="1" applyFill="1" applyBorder="1" applyAlignment="1">
      <alignment horizontal="center" textRotation="90"/>
    </xf>
    <xf numFmtId="0" fontId="9" fillId="35" borderId="43" xfId="0" applyFont="1" applyFill="1" applyBorder="1" applyAlignment="1">
      <alignment horizontal="center" textRotation="90"/>
    </xf>
    <xf numFmtId="0" fontId="3" fillId="36" borderId="28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0" fontId="0" fillId="36" borderId="41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3" fillId="43" borderId="44" xfId="53" applyFont="1" applyFill="1" applyBorder="1" applyAlignment="1">
      <alignment horizontal="center" vertical="center"/>
      <protection/>
    </xf>
    <xf numFmtId="0" fontId="3" fillId="36" borderId="28" xfId="0" applyFont="1" applyFill="1" applyBorder="1" applyAlignment="1">
      <alignment horizontal="center" vertical="center" wrapText="1"/>
    </xf>
    <xf numFmtId="0" fontId="3" fillId="36" borderId="41" xfId="0" applyFont="1" applyFill="1" applyBorder="1" applyAlignment="1">
      <alignment horizontal="center" vertical="center"/>
    </xf>
    <xf numFmtId="0" fontId="14" fillId="43" borderId="45" xfId="53" applyFont="1" applyFill="1" applyBorder="1" applyAlignment="1">
      <alignment horizontal="center" vertical="center"/>
      <protection/>
    </xf>
    <xf numFmtId="0" fontId="14" fillId="0" borderId="45" xfId="0" applyFont="1" applyBorder="1" applyAlignment="1">
      <alignment horizontal="center" vertical="center"/>
    </xf>
    <xf numFmtId="0" fontId="12" fillId="37" borderId="46" xfId="0" applyFont="1" applyFill="1" applyBorder="1" applyAlignment="1">
      <alignment horizontal="center"/>
    </xf>
    <xf numFmtId="0" fontId="12" fillId="37" borderId="47" xfId="0" applyFont="1" applyFill="1" applyBorder="1" applyAlignment="1">
      <alignment horizontal="center" vertical="center"/>
    </xf>
    <xf numFmtId="0" fontId="0" fillId="37" borderId="47" xfId="0" applyFill="1" applyBorder="1" applyAlignment="1">
      <alignment horizontal="center" vertical="center"/>
    </xf>
    <xf numFmtId="0" fontId="18" fillId="44" borderId="10" xfId="0" applyFont="1" applyFill="1" applyBorder="1" applyAlignment="1">
      <alignment horizontal="center" vertical="center"/>
    </xf>
    <xf numFmtId="0" fontId="19" fillId="44" borderId="20" xfId="0" applyFont="1" applyFill="1" applyBorder="1" applyAlignment="1">
      <alignment horizontal="center" vertical="center"/>
    </xf>
    <xf numFmtId="0" fontId="19" fillId="44" borderId="21" xfId="0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  <xf numFmtId="0" fontId="14" fillId="37" borderId="0" xfId="0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center" vertical="center"/>
    </xf>
    <xf numFmtId="0" fontId="18" fillId="35" borderId="48" xfId="0" applyFont="1" applyFill="1" applyBorder="1" applyAlignment="1">
      <alignment horizontal="center" vertical="center"/>
    </xf>
    <xf numFmtId="0" fontId="19" fillId="35" borderId="46" xfId="0" applyFont="1" applyFill="1" applyBorder="1" applyAlignment="1">
      <alignment horizontal="center" vertical="center"/>
    </xf>
    <xf numFmtId="0" fontId="19" fillId="35" borderId="49" xfId="0" applyFont="1" applyFill="1" applyBorder="1" applyAlignment="1">
      <alignment horizontal="center" vertical="center"/>
    </xf>
    <xf numFmtId="0" fontId="18" fillId="44" borderId="10" xfId="0" applyFont="1" applyFill="1" applyBorder="1" applyAlignment="1" applyProtection="1">
      <alignment horizontal="center" vertical="center"/>
      <protection locked="0"/>
    </xf>
    <xf numFmtId="0" fontId="9" fillId="35" borderId="50" xfId="0" applyFont="1" applyFill="1" applyBorder="1" applyAlignment="1">
      <alignment horizontal="center" textRotation="90"/>
    </xf>
    <xf numFmtId="0" fontId="9" fillId="35" borderId="39" xfId="0" applyFont="1" applyFill="1" applyBorder="1" applyAlignment="1">
      <alignment horizontal="center" textRotation="90"/>
    </xf>
    <xf numFmtId="0" fontId="9" fillId="35" borderId="51" xfId="0" applyFont="1" applyFill="1" applyBorder="1" applyAlignment="1">
      <alignment horizontal="center" textRotation="90"/>
    </xf>
    <xf numFmtId="0" fontId="14" fillId="37" borderId="46" xfId="0" applyFont="1" applyFill="1" applyBorder="1" applyAlignment="1">
      <alignment horizontal="center"/>
    </xf>
    <xf numFmtId="0" fontId="14" fillId="37" borderId="52" xfId="0" applyFont="1" applyFill="1" applyBorder="1" applyAlignment="1">
      <alignment horizontal="center"/>
    </xf>
    <xf numFmtId="0" fontId="12" fillId="37" borderId="52" xfId="0" applyFont="1" applyFill="1" applyBorder="1" applyAlignment="1">
      <alignment horizontal="center"/>
    </xf>
    <xf numFmtId="0" fontId="0" fillId="37" borderId="44" xfId="0" applyFont="1" applyFill="1" applyBorder="1" applyAlignment="1">
      <alignment horizontal="center" vertical="center"/>
    </xf>
    <xf numFmtId="0" fontId="14" fillId="37" borderId="47" xfId="0" applyFont="1" applyFill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6er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E:\Thomas\Tabelle_Sortier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E:\Thomas\Excel\Tabelle_Sortier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Resultate"/>
      <sheetName val="4er Gruppe"/>
      <sheetName val="Tabelle1"/>
      <sheetName val="Spielplan"/>
      <sheetName val="Tabellenstand"/>
    </sheetNames>
    <sheetDataSet>
      <sheetData sheetId="0">
        <row r="4">
          <cell r="A4">
            <v>13.061304000000002</v>
          </cell>
          <cell r="B4" t="str">
            <v>Thomas</v>
          </cell>
          <cell r="C4">
            <v>50</v>
          </cell>
          <cell r="D4">
            <v>18</v>
          </cell>
          <cell r="E4">
            <v>0</v>
          </cell>
        </row>
        <row r="5">
          <cell r="A5">
            <v>1.120605</v>
          </cell>
          <cell r="B5" t="str">
            <v>ganz</v>
          </cell>
          <cell r="C5">
            <v>350</v>
          </cell>
          <cell r="D5">
            <v>9</v>
          </cell>
          <cell r="E5">
            <v>5</v>
          </cell>
        </row>
        <row r="6">
          <cell r="A6">
            <v>2.0112059999999996</v>
          </cell>
          <cell r="B6" t="str">
            <v>D</v>
          </cell>
          <cell r="C6">
            <v>150</v>
          </cell>
          <cell r="D6">
            <v>30</v>
          </cell>
          <cell r="E6">
            <v>4</v>
          </cell>
        </row>
        <row r="7">
          <cell r="A7">
            <v>2.030407</v>
          </cell>
          <cell r="B7" t="str">
            <v>E</v>
          </cell>
          <cell r="C7">
            <v>400</v>
          </cell>
          <cell r="D7">
            <v>24</v>
          </cell>
          <cell r="E7">
            <v>4</v>
          </cell>
        </row>
        <row r="8">
          <cell r="A8">
            <v>2.060108</v>
          </cell>
          <cell r="B8" t="str">
            <v>F</v>
          </cell>
          <cell r="C8">
            <v>500</v>
          </cell>
          <cell r="D8">
            <v>18</v>
          </cell>
          <cell r="E8">
            <v>4</v>
          </cell>
        </row>
        <row r="9">
          <cell r="A9">
            <v>2.061009</v>
          </cell>
          <cell r="B9" t="str">
            <v>L</v>
          </cell>
          <cell r="C9">
            <v>200</v>
          </cell>
          <cell r="D9">
            <v>18</v>
          </cell>
          <cell r="E9">
            <v>4</v>
          </cell>
        </row>
        <row r="10">
          <cell r="A10">
            <v>2.09061</v>
          </cell>
          <cell r="B10" t="str">
            <v>J</v>
          </cell>
          <cell r="C10">
            <v>350</v>
          </cell>
          <cell r="D10">
            <v>15</v>
          </cell>
          <cell r="E10">
            <v>4</v>
          </cell>
        </row>
        <row r="11">
          <cell r="A11">
            <v>2.1203110000000005</v>
          </cell>
          <cell r="B11" t="str">
            <v>B</v>
          </cell>
          <cell r="C11">
            <v>450</v>
          </cell>
          <cell r="D11">
            <v>9</v>
          </cell>
          <cell r="E11">
            <v>4</v>
          </cell>
        </row>
        <row r="12">
          <cell r="A12">
            <v>8.051012</v>
          </cell>
          <cell r="B12" t="str">
            <v>I</v>
          </cell>
          <cell r="C12">
            <v>200</v>
          </cell>
          <cell r="D12">
            <v>21</v>
          </cell>
          <cell r="E12">
            <v>3</v>
          </cell>
        </row>
        <row r="13">
          <cell r="A13">
            <v>8.090912999999999</v>
          </cell>
          <cell r="B13" t="str">
            <v>A</v>
          </cell>
          <cell r="C13">
            <v>250</v>
          </cell>
          <cell r="D13">
            <v>15</v>
          </cell>
          <cell r="E13">
            <v>3</v>
          </cell>
        </row>
        <row r="14">
          <cell r="A14">
            <v>10.110114</v>
          </cell>
          <cell r="B14" t="str">
            <v>H</v>
          </cell>
          <cell r="C14">
            <v>500</v>
          </cell>
          <cell r="D14">
            <v>12</v>
          </cell>
          <cell r="E14">
            <v>2</v>
          </cell>
        </row>
        <row r="15">
          <cell r="A15">
            <v>11.020814999999999</v>
          </cell>
          <cell r="B15" t="str">
            <v>G</v>
          </cell>
          <cell r="C15">
            <v>300</v>
          </cell>
          <cell r="D15">
            <v>27</v>
          </cell>
          <cell r="E15">
            <v>1</v>
          </cell>
        </row>
        <row r="16">
          <cell r="A16">
            <v>11.030416</v>
          </cell>
          <cell r="B16" t="str">
            <v>N</v>
          </cell>
          <cell r="C16">
            <v>400</v>
          </cell>
          <cell r="D16">
            <v>24</v>
          </cell>
          <cell r="E16">
            <v>1</v>
          </cell>
        </row>
        <row r="17">
          <cell r="A17" t="str">
            <v>-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-</v>
          </cell>
        </row>
        <row r="19">
          <cell r="A19" t="str">
            <v>-</v>
          </cell>
        </row>
        <row r="20">
          <cell r="A20" t="str">
            <v>-</v>
          </cell>
        </row>
        <row r="21">
          <cell r="A21" t="str">
            <v>-</v>
          </cell>
        </row>
        <row r="22">
          <cell r="A22" t="str">
            <v>-</v>
          </cell>
        </row>
        <row r="23">
          <cell r="A23" t="str">
            <v>-</v>
          </cell>
        </row>
        <row r="24">
          <cell r="A24" t="str">
            <v>-</v>
          </cell>
        </row>
        <row r="25">
          <cell r="A25" t="str">
            <v>-</v>
          </cell>
        </row>
        <row r="26">
          <cell r="A26" t="str">
            <v>-</v>
          </cell>
        </row>
        <row r="27">
          <cell r="A27" t="str">
            <v>-</v>
          </cell>
        </row>
        <row r="28">
          <cell r="A28" t="str">
            <v>-</v>
          </cell>
        </row>
        <row r="29">
          <cell r="A29" t="str">
            <v>-</v>
          </cell>
        </row>
        <row r="30">
          <cell r="A30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6"/>
  <sheetViews>
    <sheetView showGridLines="0" tabSelected="1" zoomScale="50" zoomScaleNormal="50" zoomScalePageLayoutView="0" workbookViewId="0" topLeftCell="A1">
      <selection activeCell="AW22" sqref="AW22"/>
    </sheetView>
  </sheetViews>
  <sheetFormatPr defaultColWidth="11.421875" defaultRowHeight="12.75"/>
  <cols>
    <col min="1" max="1" width="5.7109375" style="0" customWidth="1"/>
    <col min="2" max="2" width="14.7109375" style="0" hidden="1" customWidth="1"/>
    <col min="3" max="3" width="6.7109375" style="0" hidden="1" customWidth="1"/>
    <col min="4" max="4" width="22.7109375" style="0" hidden="1" customWidth="1"/>
    <col min="5" max="7" width="6.7109375" style="0" hidden="1" customWidth="1"/>
    <col min="8" max="8" width="14.7109375" style="0" hidden="1" customWidth="1"/>
    <col min="9" max="9" width="6.7109375" style="0" hidden="1" customWidth="1"/>
    <col min="10" max="10" width="22.7109375" style="0" hidden="1" customWidth="1"/>
    <col min="11" max="11" width="22.7109375" style="0" customWidth="1"/>
    <col min="12" max="12" width="4.7109375" style="0" customWidth="1"/>
    <col min="13" max="13" width="1.7109375" style="0" customWidth="1"/>
    <col min="14" max="15" width="4.7109375" style="0" customWidth="1"/>
    <col min="16" max="16" width="1.7109375" style="0" customWidth="1"/>
    <col min="17" max="18" width="4.7109375" style="0" customWidth="1"/>
    <col min="19" max="19" width="1.7109375" style="0" customWidth="1"/>
    <col min="20" max="21" width="4.7109375" style="0" customWidth="1"/>
    <col min="22" max="22" width="1.7109375" style="0" customWidth="1"/>
    <col min="23" max="24" width="4.7109375" style="0" customWidth="1"/>
    <col min="25" max="25" width="1.7109375" style="0" customWidth="1"/>
    <col min="26" max="26" width="4.7109375" style="0" customWidth="1"/>
    <col min="27" max="27" width="6.7109375" style="0" customWidth="1"/>
    <col min="28" max="28" width="1.7109375" style="0" customWidth="1"/>
    <col min="29" max="29" width="6.7109375" style="0" customWidth="1"/>
    <col min="30" max="30" width="5.7109375" style="0" customWidth="1"/>
    <col min="31" max="31" width="1.7109375" style="0" customWidth="1"/>
    <col min="32" max="33" width="5.7109375" style="0" customWidth="1"/>
    <col min="34" max="34" width="1.7109375" style="0" customWidth="1"/>
    <col min="35" max="35" width="5.7109375" style="0" customWidth="1"/>
    <col min="36" max="36" width="7.7109375" style="0" customWidth="1"/>
    <col min="37" max="37" width="10.8515625" style="0" customWidth="1"/>
    <col min="38" max="38" width="27.28125" style="0" customWidth="1"/>
    <col min="39" max="42" width="4.7109375" style="0" customWidth="1"/>
    <col min="43" max="43" width="5.7109375" style="0" customWidth="1"/>
  </cols>
  <sheetData>
    <row r="1" spans="1:43" ht="15" customHeight="1">
      <c r="A1" s="9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3"/>
    </row>
    <row r="2" spans="1:43" ht="33">
      <c r="A2" s="92"/>
      <c r="B2" s="75"/>
      <c r="C2" s="75"/>
      <c r="D2" s="75"/>
      <c r="E2" s="75"/>
      <c r="F2" s="75"/>
      <c r="G2" s="75"/>
      <c r="H2" s="75"/>
      <c r="I2" s="75"/>
      <c r="J2" s="75"/>
      <c r="K2" s="75"/>
      <c r="L2" s="107" t="s">
        <v>19</v>
      </c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9"/>
      <c r="AM2" s="76"/>
      <c r="AN2" s="76"/>
      <c r="AO2" s="76"/>
      <c r="AP2" s="77"/>
      <c r="AQ2" s="78"/>
    </row>
    <row r="3" spans="1:43" ht="34.5" customHeight="1">
      <c r="A3" s="92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8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110" t="s">
        <v>0</v>
      </c>
      <c r="AN3" s="110" t="s">
        <v>1</v>
      </c>
      <c r="AO3" s="110" t="s">
        <v>2</v>
      </c>
      <c r="AP3" s="110" t="s">
        <v>3</v>
      </c>
      <c r="AQ3" s="78"/>
    </row>
    <row r="4" spans="1:43" ht="34.5" customHeight="1">
      <c r="A4" s="92"/>
      <c r="B4" s="75"/>
      <c r="C4" s="75"/>
      <c r="D4" s="75"/>
      <c r="E4" s="75"/>
      <c r="F4" s="75"/>
      <c r="G4" s="75"/>
      <c r="H4" s="75"/>
      <c r="I4" s="75"/>
      <c r="J4" s="75"/>
      <c r="K4" s="75"/>
      <c r="L4" s="79"/>
      <c r="M4" s="79"/>
      <c r="N4" s="79"/>
      <c r="O4" s="79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111"/>
      <c r="AN4" s="111"/>
      <c r="AO4" s="111"/>
      <c r="AP4" s="111"/>
      <c r="AQ4" s="78"/>
    </row>
    <row r="5" spans="1:43" ht="34.5" customHeight="1">
      <c r="A5" s="92"/>
      <c r="B5" s="75"/>
      <c r="C5" s="75"/>
      <c r="D5" s="75"/>
      <c r="E5" s="75"/>
      <c r="F5" s="75"/>
      <c r="G5" s="75"/>
      <c r="H5" s="75"/>
      <c r="I5" s="75"/>
      <c r="J5" s="75"/>
      <c r="K5" s="89"/>
      <c r="L5" s="91"/>
      <c r="M5" s="91"/>
      <c r="N5" s="91"/>
      <c r="O5" s="91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2" t="str">
        <f>$L$16</f>
        <v>Bürgel</v>
      </c>
      <c r="AM5" s="3">
        <v>5</v>
      </c>
      <c r="AN5" s="3">
        <v>8</v>
      </c>
      <c r="AO5" s="3"/>
      <c r="AP5" s="4">
        <f>IF(AM5&gt;AM6,1,0)+IF(AN5&gt;AN6,1,0)+IF(AO5&gt;AO6,1,0)</f>
        <v>0</v>
      </c>
      <c r="AQ5" s="78"/>
    </row>
    <row r="6" spans="1:43" s="1" customFormat="1" ht="34.5" customHeight="1" thickBot="1">
      <c r="A6" s="93"/>
      <c r="B6" s="85"/>
      <c r="C6" s="85"/>
      <c r="D6" s="85"/>
      <c r="E6" s="85"/>
      <c r="F6" s="85"/>
      <c r="G6" s="85"/>
      <c r="H6" s="85"/>
      <c r="I6" s="85"/>
      <c r="J6" s="85"/>
      <c r="K6" s="89"/>
      <c r="L6" s="112" t="str">
        <f>$L$16</f>
        <v>Bürgel</v>
      </c>
      <c r="M6" s="113"/>
      <c r="N6" s="114"/>
      <c r="O6" s="112" t="str">
        <f>$L$18</f>
        <v>Hohen Neuendorf</v>
      </c>
      <c r="P6" s="113"/>
      <c r="Q6" s="114"/>
      <c r="R6" s="112" t="str">
        <f>$L$20</f>
        <v>Strittmatter</v>
      </c>
      <c r="S6" s="113"/>
      <c r="T6" s="114"/>
      <c r="U6" s="112" t="str">
        <f>$L$22</f>
        <v>Jahn</v>
      </c>
      <c r="V6" s="113"/>
      <c r="W6" s="114"/>
      <c r="X6" s="112" t="str">
        <f>$L$24</f>
        <v>Kant</v>
      </c>
      <c r="Y6" s="113"/>
      <c r="Z6" s="114"/>
      <c r="AA6" s="85"/>
      <c r="AB6" s="85"/>
      <c r="AC6" s="79"/>
      <c r="AD6" s="79"/>
      <c r="AE6" s="79"/>
      <c r="AF6" s="75"/>
      <c r="AG6" s="75"/>
      <c r="AH6" s="75"/>
      <c r="AI6" s="75"/>
      <c r="AJ6" s="75"/>
      <c r="AK6" s="80"/>
      <c r="AL6" s="5" t="str">
        <f>$L$18</f>
        <v>Hohen Neuendorf</v>
      </c>
      <c r="AM6" s="6">
        <v>15</v>
      </c>
      <c r="AN6" s="6">
        <v>15</v>
      </c>
      <c r="AO6" s="6"/>
      <c r="AP6" s="7">
        <f>IF(AM6&gt;AM5,1,0)+IF(AN6&gt;AN5,1,0)+IF(AO6&gt;AO5,1,0)</f>
        <v>2</v>
      </c>
      <c r="AQ6" s="81"/>
    </row>
    <row r="7" spans="1:43" s="1" customFormat="1" ht="34.5" customHeight="1">
      <c r="A7" s="93"/>
      <c r="B7" s="85"/>
      <c r="C7" s="85"/>
      <c r="D7" s="85"/>
      <c r="E7" s="85"/>
      <c r="F7" s="85"/>
      <c r="G7" s="85"/>
      <c r="H7" s="85"/>
      <c r="I7" s="85"/>
      <c r="J7" s="85"/>
      <c r="K7" s="75"/>
      <c r="L7" s="115"/>
      <c r="M7" s="116"/>
      <c r="N7" s="117"/>
      <c r="O7" s="115"/>
      <c r="P7" s="116"/>
      <c r="Q7" s="117"/>
      <c r="R7" s="115"/>
      <c r="S7" s="116"/>
      <c r="T7" s="117"/>
      <c r="U7" s="115"/>
      <c r="V7" s="116"/>
      <c r="W7" s="117"/>
      <c r="X7" s="115"/>
      <c r="Y7" s="116"/>
      <c r="Z7" s="117"/>
      <c r="AA7" s="85"/>
      <c r="AB7" s="85"/>
      <c r="AC7" s="79"/>
      <c r="AD7" s="79"/>
      <c r="AE7" s="79"/>
      <c r="AF7" s="79"/>
      <c r="AG7" s="85"/>
      <c r="AH7" s="85"/>
      <c r="AI7" s="85"/>
      <c r="AJ7" s="85"/>
      <c r="AK7" s="80"/>
      <c r="AL7" s="75"/>
      <c r="AM7" s="75"/>
      <c r="AN7" s="75"/>
      <c r="AO7" s="75"/>
      <c r="AP7" s="75"/>
      <c r="AQ7" s="81"/>
    </row>
    <row r="8" spans="1:43" s="1" customFormat="1" ht="34.5" customHeight="1" thickBot="1">
      <c r="A8" s="93"/>
      <c r="B8" s="102" t="s">
        <v>4</v>
      </c>
      <c r="C8" s="102"/>
      <c r="D8" s="102"/>
      <c r="E8" s="102"/>
      <c r="F8" s="102"/>
      <c r="G8" s="102"/>
      <c r="H8" s="102"/>
      <c r="I8" s="102"/>
      <c r="J8" s="87"/>
      <c r="K8" s="75"/>
      <c r="L8" s="142"/>
      <c r="M8" s="143"/>
      <c r="N8" s="144"/>
      <c r="O8" s="142"/>
      <c r="P8" s="143"/>
      <c r="Q8" s="144"/>
      <c r="R8" s="142"/>
      <c r="S8" s="143"/>
      <c r="T8" s="144"/>
      <c r="U8" s="142"/>
      <c r="V8" s="143"/>
      <c r="W8" s="144"/>
      <c r="X8" s="142"/>
      <c r="Y8" s="143"/>
      <c r="Z8" s="144"/>
      <c r="AA8" s="125" t="s">
        <v>5</v>
      </c>
      <c r="AB8" s="126"/>
      <c r="AC8" s="126"/>
      <c r="AD8" s="118" t="s">
        <v>3</v>
      </c>
      <c r="AE8" s="119"/>
      <c r="AF8" s="120"/>
      <c r="AG8" s="121" t="s">
        <v>6</v>
      </c>
      <c r="AH8" s="122"/>
      <c r="AI8" s="123"/>
      <c r="AJ8" s="8" t="s">
        <v>7</v>
      </c>
      <c r="AK8" s="75"/>
      <c r="AL8" s="17" t="str">
        <f>$L$20</f>
        <v>Strittmatter</v>
      </c>
      <c r="AM8" s="3">
        <v>16</v>
      </c>
      <c r="AN8" s="3">
        <v>11</v>
      </c>
      <c r="AO8" s="3">
        <v>15</v>
      </c>
      <c r="AP8" s="4">
        <f>IF(AM8&gt;AM9,1,0)+IF(AN8&gt;AN9,1,0)+IF(AO8&gt;AO9,1,0)</f>
        <v>2</v>
      </c>
      <c r="AQ8" s="81"/>
    </row>
    <row r="9" spans="1:43" s="1" customFormat="1" ht="34.5" customHeight="1" thickBot="1" thickTop="1">
      <c r="A9" s="93"/>
      <c r="B9" s="42">
        <f>IF(K9="","-",RANK(G9,$G$9:$G$13,0)+RANK(F9,$F$9:$F$13,0)%+RANK(E9,$E$9:$E$13,0)%%+ROW()%%%)</f>
        <v>4.040409</v>
      </c>
      <c r="C9" s="43">
        <f>IF(B9="","",RANK(B9,$B$9:$B$13,1))</f>
        <v>4</v>
      </c>
      <c r="D9" s="44" t="str">
        <f>$L$16</f>
        <v>Bürgel</v>
      </c>
      <c r="E9" s="45">
        <f>SUM(AA9-AC9)</f>
        <v>-21</v>
      </c>
      <c r="F9" s="45">
        <f>SUM(AD9-AF9)</f>
        <v>-5</v>
      </c>
      <c r="G9" s="46">
        <f>SUM(AG9-AI9)</f>
        <v>-2</v>
      </c>
      <c r="H9" s="47">
        <f>SMALL($B$9:$B$13,1)</f>
        <v>1.01011</v>
      </c>
      <c r="I9" s="43">
        <f>IF(H9="","",RANK(H9,$H$9:$H$13,1))</f>
        <v>1</v>
      </c>
      <c r="J9" s="56" t="str">
        <f>INDEX($D$9:$D$13,MATCH(H9,$B$9:$B$13,0),1)</f>
        <v>Hohen Neuendorf</v>
      </c>
      <c r="K9" s="4" t="str">
        <f>$L$16</f>
        <v>Bürgel</v>
      </c>
      <c r="L9" s="68"/>
      <c r="M9" s="68"/>
      <c r="N9" s="69"/>
      <c r="O9" s="70">
        <f>IF($AP$5+$AP$6&gt;0,$AP$5,"")</f>
        <v>0</v>
      </c>
      <c r="P9" s="71" t="s">
        <v>8</v>
      </c>
      <c r="Q9" s="72">
        <f>IF($AP$5+$AP$6&gt;0,$AP$6,"")</f>
        <v>2</v>
      </c>
      <c r="R9" s="70">
        <f>IF($AP$26+$AP$27&gt;0,$AP$26,"")</f>
        <v>0</v>
      </c>
      <c r="S9" s="71" t="s">
        <v>8</v>
      </c>
      <c r="T9" s="72">
        <f>IF($AP$26+$AP$27&gt;0,$AP$27,"")</f>
        <v>2</v>
      </c>
      <c r="U9" s="70">
        <f>IF($AP$17+$AP$18&gt;0,$AP$17,"")</f>
        <v>0</v>
      </c>
      <c r="V9" s="73" t="s">
        <v>8</v>
      </c>
      <c r="W9" s="72">
        <f>IF($AP$17+$AP$18&gt;0,$AP$18,"")</f>
        <v>2</v>
      </c>
      <c r="X9" s="70">
        <f>IF($AP$11+$AP$12&gt;0,$AP$11,"")</f>
        <v>2</v>
      </c>
      <c r="Y9" s="71" t="s">
        <v>8</v>
      </c>
      <c r="Z9" s="74">
        <f>IF($AP$11+$AP$12&gt;0,$AP$12,"")</f>
        <v>1</v>
      </c>
      <c r="AA9" s="9">
        <f>AM5+AN5+AO5+AM11+AN11+AO11+AM17+AN17+AO17+AM26+AN26+AO26</f>
        <v>101</v>
      </c>
      <c r="AB9" s="10" t="s">
        <v>8</v>
      </c>
      <c r="AC9" s="11">
        <f>AM6+AN6+AO6+AM12+AN12+AO12+AM18+AN18+AO18+AM27+AN27+AO27</f>
        <v>122</v>
      </c>
      <c r="AD9" s="12">
        <f>SUM($O$9,$R$9,$U$9,$X$9)</f>
        <v>2</v>
      </c>
      <c r="AE9" s="13" t="s">
        <v>8</v>
      </c>
      <c r="AF9" s="64">
        <f>SUM($Q$9,$T$9,$W$9,$Z$9)</f>
        <v>7</v>
      </c>
      <c r="AG9" s="14">
        <f>IF($O$9&gt;$Q$9,1,0)+IF($R$9&gt;$T$9,1,0)+IF($U$9&gt;$W$9,1,0)+IF($X$9&gt;$Z$9,1,0)</f>
        <v>1</v>
      </c>
      <c r="AH9" s="15" t="s">
        <v>8</v>
      </c>
      <c r="AI9" s="16">
        <f>IF($Q$9&gt;$O$9,1,0)+IF($T$9&gt;$R$9,1,0)+IF($W$9&gt;$U$9,1,0)+IF($Z$9&gt;$X$9,1,0)</f>
        <v>3</v>
      </c>
      <c r="AJ9" s="53">
        <f>IF(B9="","",RANK(B9,$B$9:$B$13,1))</f>
        <v>4</v>
      </c>
      <c r="AK9" s="80"/>
      <c r="AL9" s="5" t="str">
        <f>$L$22</f>
        <v>Jahn</v>
      </c>
      <c r="AM9" s="6">
        <v>14</v>
      </c>
      <c r="AN9" s="6">
        <v>15</v>
      </c>
      <c r="AO9" s="6">
        <v>12</v>
      </c>
      <c r="AP9" s="7">
        <f>IF(AM9&gt;AM8,1,0)+IF(AN9&gt;AN8,1,0)+IF(AO9&gt;AO8,1,0)</f>
        <v>1</v>
      </c>
      <c r="AQ9" s="81"/>
    </row>
    <row r="10" spans="1:43" s="1" customFormat="1" ht="34.5" customHeight="1">
      <c r="A10" s="93"/>
      <c r="B10" s="42">
        <f>IF(K10="","-",RANK(G10,$G$9:$G$13,0)+RANK(F10,$F$9:$F$13,0)%+RANK(E10,$E$9:$E$13,0)%%+ROW()%%%)</f>
        <v>1.01011</v>
      </c>
      <c r="C10" s="43">
        <f>IF(B10="","",RANK(B10,$B$9:$B$13,1))</f>
        <v>1</v>
      </c>
      <c r="D10" s="44" t="str">
        <f>$L$18</f>
        <v>Hohen Neuendorf</v>
      </c>
      <c r="E10" s="45">
        <f>SUM(AA10-AC10)</f>
        <v>38</v>
      </c>
      <c r="F10" s="45">
        <f>SUM(AD10-AF10)</f>
        <v>6</v>
      </c>
      <c r="G10" s="46">
        <f>SUM(AG10-AI10)</f>
        <v>4</v>
      </c>
      <c r="H10" s="47">
        <f>SMALL($B$9:$B$13,2)</f>
        <v>2.020211</v>
      </c>
      <c r="I10" s="43">
        <f>IF(H10="","",RANK(H10,$H$9:$H$13,1))</f>
        <v>2</v>
      </c>
      <c r="J10" s="56" t="str">
        <f>INDEX($D$9:$D$13,MATCH(H10,$B$9:$B$13,0),1)</f>
        <v>Strittmatter</v>
      </c>
      <c r="K10" s="4" t="str">
        <f>$L$18</f>
        <v>Hohen Neuendorf</v>
      </c>
      <c r="L10" s="25">
        <f>IF($AP$5+$AP$6&gt;0,$AP$6,"")</f>
        <v>2</v>
      </c>
      <c r="M10" s="18" t="s">
        <v>8</v>
      </c>
      <c r="N10" s="19">
        <f>IF($AP$5+$AP$6&gt;0,$AP$5,"")</f>
        <v>0</v>
      </c>
      <c r="O10" s="26"/>
      <c r="P10" s="27"/>
      <c r="Q10" s="28"/>
      <c r="R10" s="20">
        <f>IF($AP$14+$AP$15&gt;0,$AP$14,"")</f>
        <v>2</v>
      </c>
      <c r="S10" s="18" t="s">
        <v>8</v>
      </c>
      <c r="T10" s="19">
        <f>IF($AP$14+$AP$15&gt;0,$AP$15,"")</f>
        <v>1</v>
      </c>
      <c r="U10" s="20">
        <f>IF($AP$29+$AP$30&gt;0,$AP$29,"")</f>
        <v>2</v>
      </c>
      <c r="V10" s="61" t="s">
        <v>8</v>
      </c>
      <c r="W10" s="19">
        <f>IF($AP$29+$AP$30&gt;0,$AP$30,"")</f>
        <v>1</v>
      </c>
      <c r="X10" s="20">
        <f>IF($AP$20+$AP$21&gt;0,$AP$20,"")</f>
        <v>2</v>
      </c>
      <c r="Y10" s="18" t="s">
        <v>8</v>
      </c>
      <c r="Z10" s="25">
        <f>IF($AP$20+$AP$21&gt;0,$AP$21,"")</f>
        <v>0</v>
      </c>
      <c r="AA10" s="29">
        <f>AM6+AN6+AO6+AM14+AN14+AO14+AM20+AN20+AO20+AM29+AN29+AO29</f>
        <v>148</v>
      </c>
      <c r="AB10" s="30" t="s">
        <v>8</v>
      </c>
      <c r="AC10" s="31">
        <f>AM5+AN5+AO5+AM15+AN15+AO15+AM21+AN21+AO21+AM30+AN30+AO30</f>
        <v>110</v>
      </c>
      <c r="AD10" s="21">
        <f>SUM($L$10,$R$10,$U$10,$X$10)</f>
        <v>8</v>
      </c>
      <c r="AE10" s="65" t="s">
        <v>8</v>
      </c>
      <c r="AF10" s="66">
        <f>SUM($N$10,$T$10,$W$10,$Z$10)</f>
        <v>2</v>
      </c>
      <c r="AG10" s="22">
        <f>IF($L$10&gt;$N$10,1,0)+IF($R$10&gt;$T$10,1,0)+IF($U$10&gt;$W$10,1,0)+IF($X$10&gt;$Z$10,1,0)</f>
        <v>4</v>
      </c>
      <c r="AH10" s="23" t="s">
        <v>8</v>
      </c>
      <c r="AI10" s="24">
        <f>IF($N$10&gt;$L$10,1,0)+IF($T$10&gt;$R$10,1,0)+IF($W$10&gt;$U$10,1,0)+IF($Z$10&gt;$X$10,1,0)</f>
        <v>0</v>
      </c>
      <c r="AJ10" s="54">
        <f>IF(B10="","",RANK(B10,$B$9:$B$13,1))</f>
        <v>1</v>
      </c>
      <c r="AK10" s="85"/>
      <c r="AL10" s="80"/>
      <c r="AM10" s="80"/>
      <c r="AN10" s="80"/>
      <c r="AO10" s="80"/>
      <c r="AP10" s="86"/>
      <c r="AQ10" s="81"/>
    </row>
    <row r="11" spans="1:43" s="1" customFormat="1" ht="34.5" customHeight="1">
      <c r="A11" s="93"/>
      <c r="B11" s="42">
        <f>IF(K11="","-",RANK(G11,$G$9:$G$13,0)+RANK(F11,$F$9:$F$13,0)%+RANK(E11,$E$9:$E$13,0)%%+ROW()%%%)</f>
        <v>2.020211</v>
      </c>
      <c r="C11" s="43">
        <f>IF(B11="","",RANK(B11,$B$9:$B$13,1))</f>
        <v>2</v>
      </c>
      <c r="D11" s="44" t="str">
        <f>$L$20</f>
        <v>Strittmatter</v>
      </c>
      <c r="E11" s="45">
        <f>SUM(AA11-AC11)</f>
        <v>17</v>
      </c>
      <c r="F11" s="45">
        <f>SUM(AD11-AF11)</f>
        <v>4</v>
      </c>
      <c r="G11" s="46">
        <f>SUM(AG11-AI11)</f>
        <v>2</v>
      </c>
      <c r="H11" s="47">
        <f>SMALL($B$9:$B$13,3)</f>
        <v>3.030312</v>
      </c>
      <c r="I11" s="43">
        <f>IF(H11="","",RANK(H11,$H$9:$H$13,1))</f>
        <v>3</v>
      </c>
      <c r="J11" s="56" t="str">
        <f>INDEX($D$9:$D$13,MATCH(H11,$B$9:$B$13,0),1)</f>
        <v>Jahn</v>
      </c>
      <c r="K11" s="4" t="str">
        <f>$L$20</f>
        <v>Strittmatter</v>
      </c>
      <c r="L11" s="25">
        <f>IF($AP$26+$AP$27&gt;0,$AP$27,"")</f>
        <v>2</v>
      </c>
      <c r="M11" s="18" t="s">
        <v>8</v>
      </c>
      <c r="N11" s="19">
        <f>IF($AP$26+$AP$27&gt;0,$AP$26,"")</f>
        <v>0</v>
      </c>
      <c r="O11" s="20">
        <f>IF($AP$14+$AP$15&gt;0,$AP$15,"")</f>
        <v>1</v>
      </c>
      <c r="P11" s="18" t="s">
        <v>8</v>
      </c>
      <c r="Q11" s="19">
        <f>IF($AP$14+$AP$15&gt;0,$AP$14,"")</f>
        <v>2</v>
      </c>
      <c r="R11" s="26"/>
      <c r="S11" s="27"/>
      <c r="T11" s="28"/>
      <c r="U11" s="20">
        <f>IF($AP$8+$AP$9&gt;0,$AP$8,"")</f>
        <v>2</v>
      </c>
      <c r="V11" s="18" t="s">
        <v>8</v>
      </c>
      <c r="W11" s="19">
        <f>IF($AP$8+$AP$9&gt;0,$AP$9,"")</f>
        <v>1</v>
      </c>
      <c r="X11" s="20">
        <f>IF($AP$32+$AP$33&gt;0,$AP$32,"")</f>
        <v>2</v>
      </c>
      <c r="Y11" s="18" t="s">
        <v>8</v>
      </c>
      <c r="Z11" s="25">
        <f>IF($AP$32+$AP$33&gt;0,$AP$33,"")</f>
        <v>0</v>
      </c>
      <c r="AA11" s="29">
        <f>AM8+AN8+AO8+AM15+AN15+AO15+AM27+AN27+AO27+AM32+AN32+AO32</f>
        <v>141</v>
      </c>
      <c r="AB11" s="30" t="s">
        <v>8</v>
      </c>
      <c r="AC11" s="31">
        <f>AM9+AN9+AO9+AM14+AN14+AO14+AM26+AN26+AO26+AM33+AN33+AO33</f>
        <v>124</v>
      </c>
      <c r="AD11" s="21">
        <f>SUM($L$11,$O$11,$U$11,$X$11)</f>
        <v>7</v>
      </c>
      <c r="AE11" s="65" t="s">
        <v>8</v>
      </c>
      <c r="AF11" s="66">
        <f>SUM($N$11,$Q$11,$W$11,$Z$11)</f>
        <v>3</v>
      </c>
      <c r="AG11" s="22">
        <f>IF($L$11&gt;$N$11,1,0)+IF($O$11&gt;$Q$11,1,0)+IF($U$11&gt;$W$11,1,0)+IF($X$11&gt;$Z$11,1,0)</f>
        <v>3</v>
      </c>
      <c r="AH11" s="23" t="s">
        <v>8</v>
      </c>
      <c r="AI11" s="24">
        <f>IF($N$11&gt;$L$11,1,0)+IF($Q$11&gt;$O$11,1,0)+IF($W$11&gt;$U$11,1,0)+IF($Z$11&gt;$X$11,1,0)</f>
        <v>1</v>
      </c>
      <c r="AJ11" s="54">
        <f>IF(B11="","",RANK(B11,$B$9:$B$13,1))</f>
        <v>2</v>
      </c>
      <c r="AK11" s="80"/>
      <c r="AL11" s="2" t="str">
        <f>$L$16</f>
        <v>Bürgel</v>
      </c>
      <c r="AM11" s="3">
        <v>12</v>
      </c>
      <c r="AN11" s="3">
        <v>15</v>
      </c>
      <c r="AO11" s="3">
        <v>15</v>
      </c>
      <c r="AP11" s="4">
        <f>IF(AM11&gt;AM12,1,0)+IF(AN11&gt;AN12,1,0)+IF(AO11&gt;AO12,1,0)</f>
        <v>2</v>
      </c>
      <c r="AQ11" s="81"/>
    </row>
    <row r="12" spans="1:43" s="1" customFormat="1" ht="34.5" customHeight="1" thickBot="1">
      <c r="A12" s="93"/>
      <c r="B12" s="42">
        <f>IF(K12="","-",RANK(G12,$G$9:$G$13,0)+RANK(F12,$F$9:$F$13,0)%+RANK(E12,$E$9:$E$13,0)%%+ROW()%%%)</f>
        <v>3.030312</v>
      </c>
      <c r="C12" s="43">
        <f>IF(B12="","",RANK(B12,$B$9:$B$13,1))</f>
        <v>3</v>
      </c>
      <c r="D12" s="44" t="str">
        <f>$L$22</f>
        <v>Jahn</v>
      </c>
      <c r="E12" s="45">
        <f>SUM(AA12-AC12)</f>
        <v>11</v>
      </c>
      <c r="F12" s="45">
        <f>SUM(AD12-AF12)</f>
        <v>2</v>
      </c>
      <c r="G12" s="46">
        <f>SUM(AG12-AI12)</f>
        <v>0</v>
      </c>
      <c r="H12" s="47">
        <f>SMALL($B$9:$B$13,4)</f>
        <v>4.040409</v>
      </c>
      <c r="I12" s="43">
        <f>IF(H12="","",RANK(H12,$H$9:$H$13,1))</f>
        <v>4</v>
      </c>
      <c r="J12" s="56" t="str">
        <f>INDEX($D$9:$D$13,MATCH(H12,$B$9:$B$13,0),1)</f>
        <v>Bürgel</v>
      </c>
      <c r="K12" s="4" t="str">
        <f>$L$22</f>
        <v>Jahn</v>
      </c>
      <c r="L12" s="25">
        <f>IF($AP$17+$AP$18&gt;0,$AP$18,"")</f>
        <v>2</v>
      </c>
      <c r="M12" s="18" t="s">
        <v>8</v>
      </c>
      <c r="N12" s="19">
        <f>IF($AP$17+$AP$18&gt;0,$AP$17,"")</f>
        <v>0</v>
      </c>
      <c r="O12" s="20">
        <f>IF($AP$29+$AP$30&gt;0,$AP$30,"")</f>
        <v>1</v>
      </c>
      <c r="P12" s="18" t="s">
        <v>8</v>
      </c>
      <c r="Q12" s="19">
        <f>IF($AP$29+$AP$30&gt;0,$AP$29,"")</f>
        <v>2</v>
      </c>
      <c r="R12" s="20">
        <f>IF($AP$8+$AP$9&gt;0,$AP$9,"")</f>
        <v>1</v>
      </c>
      <c r="S12" s="18" t="s">
        <v>8</v>
      </c>
      <c r="T12" s="19">
        <f>IF($AP$8+$AP$9&gt;0,$AP$8,"")</f>
        <v>2</v>
      </c>
      <c r="U12" s="26"/>
      <c r="V12" s="27"/>
      <c r="W12" s="28"/>
      <c r="X12" s="20">
        <f>IF($AP$23+$AP$24&gt;0,$AP$23,"")</f>
        <v>2</v>
      </c>
      <c r="Y12" s="18" t="s">
        <v>8</v>
      </c>
      <c r="Z12" s="25">
        <f>IF($AP$23+$AP$24&gt;0,$AP$24,"")</f>
        <v>0</v>
      </c>
      <c r="AA12" s="29">
        <f>AM9+AN9+AO9+AM18+AN18+AO18+AM23+AN23+AO23+AM30+AN30+AO30</f>
        <v>139</v>
      </c>
      <c r="AB12" s="30" t="s">
        <v>8</v>
      </c>
      <c r="AC12" s="31">
        <f>AM8+AN8+AO8+AM17+AN17+AO17+AM24+AN24+AO24+AM29+AN29+AO29</f>
        <v>128</v>
      </c>
      <c r="AD12" s="21">
        <f>SUM($L$12,$O$12,$R$12,$X$12)</f>
        <v>6</v>
      </c>
      <c r="AE12" s="65" t="s">
        <v>8</v>
      </c>
      <c r="AF12" s="66">
        <f>SUM($N$12,$Q$12,$T$12,$Z$12)</f>
        <v>4</v>
      </c>
      <c r="AG12" s="22">
        <f>IF($L$12&gt;$N$12,1,0)+IF($O$12&gt;$Q$12,1,0)+IF($R$12&gt;$T$12,1,0)+IF($X$12&gt;$Z$12,1,0)</f>
        <v>2</v>
      </c>
      <c r="AH12" s="23" t="s">
        <v>8</v>
      </c>
      <c r="AI12" s="24">
        <f>IF($N$12&gt;$L$12,1,0)+IF($Q$12&gt;$O$12,1,0)+IF($T$12&gt;$R$12,1,0)+IF($Z$12&gt;$X$12,1,0)</f>
        <v>2</v>
      </c>
      <c r="AJ12" s="54">
        <f>IF(B12="","",RANK(B12,$B$9:$B$13,1))</f>
        <v>3</v>
      </c>
      <c r="AK12" s="80"/>
      <c r="AL12" s="5" t="str">
        <f>$L$24</f>
        <v>Kant</v>
      </c>
      <c r="AM12" s="6">
        <v>15</v>
      </c>
      <c r="AN12" s="6">
        <v>12</v>
      </c>
      <c r="AO12" s="6">
        <v>4</v>
      </c>
      <c r="AP12" s="7">
        <f>IF(AM12&gt;AM11,1,0)+IF(AN12&gt;AN11,1,0)+IF(AO12&gt;AO11,1,0)</f>
        <v>1</v>
      </c>
      <c r="AQ12" s="81"/>
    </row>
    <row r="13" spans="1:43" s="1" customFormat="1" ht="34.5" customHeight="1" thickBot="1">
      <c r="A13" s="93"/>
      <c r="B13" s="48">
        <f>IF(K13="","-",RANK(G13,$G$9:$G$13,0)+RANK(F13,$F$9:$F$13,0)%+RANK(E13,$E$9:$E$13,0)%%+ROW()%%%)</f>
        <v>5.050513</v>
      </c>
      <c r="C13" s="49">
        <f>IF(B13="","",RANK(B13,$B$9:$B$13,1))</f>
        <v>5</v>
      </c>
      <c r="D13" s="44" t="str">
        <f>$L$24</f>
        <v>Kant</v>
      </c>
      <c r="E13" s="50">
        <f>SUM(AA13-AC13)</f>
        <v>-45</v>
      </c>
      <c r="F13" s="50">
        <f>SUM(AD13-AF13)</f>
        <v>-7</v>
      </c>
      <c r="G13" s="51">
        <f>SUM(AG13-AI13)</f>
        <v>-4</v>
      </c>
      <c r="H13" s="52">
        <f>SMALL($B$9:$B$13,5)</f>
        <v>5.050513</v>
      </c>
      <c r="I13" s="49">
        <f>IF(H13="","",RANK(H13,$H$9:$H$13,1))</f>
        <v>5</v>
      </c>
      <c r="J13" s="57" t="str">
        <f>INDEX($D$9:$D$13,MATCH(H13,$B$9:$B$13,0),1)</f>
        <v>Kant</v>
      </c>
      <c r="K13" s="4" t="str">
        <f>$L$24</f>
        <v>Kant</v>
      </c>
      <c r="L13" s="63">
        <f>IF($AP$11+$AP$12&gt;0,$AP$12,"")</f>
        <v>1</v>
      </c>
      <c r="M13" s="32" t="s">
        <v>8</v>
      </c>
      <c r="N13" s="33">
        <f>IF($AP$11+$AP$12&gt;0,$AP$11,"")</f>
        <v>2</v>
      </c>
      <c r="O13" s="34">
        <f>IF($AP$20+$AP$21&gt;0,$AP$21,"")</f>
        <v>0</v>
      </c>
      <c r="P13" s="32" t="s">
        <v>8</v>
      </c>
      <c r="Q13" s="33">
        <f>IF($AP$20+$AP$21&gt;0,$AP$20,"")</f>
        <v>2</v>
      </c>
      <c r="R13" s="34">
        <f>IF($AP$32+$AP$33&gt;0,$AP$33,"")</f>
        <v>0</v>
      </c>
      <c r="S13" s="32" t="s">
        <v>8</v>
      </c>
      <c r="T13" s="33">
        <f>IF($AP$32+$AP$33&gt;0,$AP$32,"")</f>
        <v>2</v>
      </c>
      <c r="U13" s="34">
        <f>IF($AP$23+$AP$24&gt;0,$AP$24,"")</f>
        <v>0</v>
      </c>
      <c r="V13" s="62" t="s">
        <v>8</v>
      </c>
      <c r="W13" s="33">
        <f>IF($AP$23+$AP$24&gt;0,$AP$23,"")</f>
        <v>2</v>
      </c>
      <c r="X13" s="58"/>
      <c r="Y13" s="59"/>
      <c r="Z13" s="59"/>
      <c r="AA13" s="35">
        <f>AM12+AN12+AO12+AM21+AN21+AO21+AM24+AN24+AO24+AM33+AN33+AO33</f>
        <v>88</v>
      </c>
      <c r="AB13" s="36" t="s">
        <v>8</v>
      </c>
      <c r="AC13" s="37">
        <f>AM11+AN11+AO11+AM20+AN20+AO20+AM23+AN23+AO23+AM32+AN32+AO32</f>
        <v>133</v>
      </c>
      <c r="AD13" s="38">
        <f>SUM($L$13,$O$13,$R$13,$U$13)</f>
        <v>1</v>
      </c>
      <c r="AE13" s="60" t="s">
        <v>8</v>
      </c>
      <c r="AF13" s="67">
        <f>SUM($N$13,$Q$13,$T$13,$W$13)</f>
        <v>8</v>
      </c>
      <c r="AG13" s="39">
        <f>IF($L$13&gt;$N$13,1,0)+IF($O$13&gt;$Q$13,1,0)+IF($R$13&gt;$T$13,1,0)+IF($U$13&gt;$W$13,1,0)</f>
        <v>0</v>
      </c>
      <c r="AH13" s="40" t="s">
        <v>8</v>
      </c>
      <c r="AI13" s="41">
        <f>IF($N$13&gt;$L$13,1,0)+IF($Q$13&gt;$O$13,1,0)+IF($T$13&gt;$R$13,1,0)+IF($W$13&gt;$U$13,1,0)</f>
        <v>4</v>
      </c>
      <c r="AJ13" s="55">
        <f>IF(B13="","",RANK(B13,$B$9:$B$13,1))</f>
        <v>5</v>
      </c>
      <c r="AK13" s="79"/>
      <c r="AL13" s="87"/>
      <c r="AM13" s="87"/>
      <c r="AN13" s="87"/>
      <c r="AO13" s="87"/>
      <c r="AP13" s="87"/>
      <c r="AQ13" s="81"/>
    </row>
    <row r="14" spans="1:43" s="1" customFormat="1" ht="34.5" customHeight="1">
      <c r="A14" s="93"/>
      <c r="B14" s="85"/>
      <c r="C14" s="85"/>
      <c r="D14" s="85"/>
      <c r="E14" s="85"/>
      <c r="F14" s="85"/>
      <c r="G14" s="85"/>
      <c r="H14" s="85"/>
      <c r="I14" s="85"/>
      <c r="J14" s="85"/>
      <c r="K14" s="89"/>
      <c r="L14" s="90"/>
      <c r="M14" s="90"/>
      <c r="N14" s="91"/>
      <c r="O14" s="91"/>
      <c r="P14" s="85"/>
      <c r="Q14" s="85"/>
      <c r="R14" s="85"/>
      <c r="S14" s="85"/>
      <c r="T14" s="85"/>
      <c r="U14" s="85"/>
      <c r="V14" s="85"/>
      <c r="W14" s="85"/>
      <c r="X14" s="87"/>
      <c r="Y14" s="87"/>
      <c r="Z14" s="85"/>
      <c r="AA14" s="85"/>
      <c r="AB14" s="85"/>
      <c r="AC14" s="79"/>
      <c r="AD14" s="79"/>
      <c r="AE14" s="79"/>
      <c r="AF14" s="79"/>
      <c r="AG14" s="87"/>
      <c r="AH14" s="87"/>
      <c r="AI14" s="87"/>
      <c r="AJ14" s="87"/>
      <c r="AK14" s="80"/>
      <c r="AL14" s="17" t="str">
        <f>$L$18</f>
        <v>Hohen Neuendorf</v>
      </c>
      <c r="AM14" s="3">
        <v>12</v>
      </c>
      <c r="AN14" s="3">
        <v>15</v>
      </c>
      <c r="AO14" s="3">
        <v>15</v>
      </c>
      <c r="AP14" s="4">
        <f>IF(AM14&gt;AM15,1,0)+IF(AN14&gt;AN15,1,0)+IF(AO14&gt;AO15,1,0)</f>
        <v>2</v>
      </c>
      <c r="AQ14" s="81"/>
    </row>
    <row r="15" spans="1:43" s="1" customFormat="1" ht="34.5" customHeight="1" thickBot="1">
      <c r="A15" s="93"/>
      <c r="B15" s="85"/>
      <c r="C15" s="85"/>
      <c r="D15" s="85"/>
      <c r="E15" s="85"/>
      <c r="F15" s="85"/>
      <c r="G15" s="85"/>
      <c r="H15" s="85"/>
      <c r="I15" s="85"/>
      <c r="J15" s="85"/>
      <c r="K15" s="75"/>
      <c r="L15" s="127" t="s">
        <v>21</v>
      </c>
      <c r="M15" s="128"/>
      <c r="N15" s="128"/>
      <c r="O15" s="128"/>
      <c r="P15" s="128"/>
      <c r="Q15" s="128"/>
      <c r="R15" s="128"/>
      <c r="S15" s="85"/>
      <c r="T15" s="85"/>
      <c r="U15" s="85"/>
      <c r="V15" s="85"/>
      <c r="W15" s="85"/>
      <c r="X15" s="87"/>
      <c r="Y15" s="87"/>
      <c r="Z15" s="85"/>
      <c r="AA15" s="149" t="s">
        <v>9</v>
      </c>
      <c r="AB15" s="130"/>
      <c r="AC15" s="130"/>
      <c r="AD15" s="130"/>
      <c r="AE15" s="130"/>
      <c r="AF15" s="131"/>
      <c r="AG15" s="131"/>
      <c r="AH15" s="131"/>
      <c r="AI15" s="87"/>
      <c r="AJ15" s="87"/>
      <c r="AK15" s="87"/>
      <c r="AL15" s="5" t="str">
        <f>$L$20</f>
        <v>Strittmatter</v>
      </c>
      <c r="AM15" s="6">
        <v>15</v>
      </c>
      <c r="AN15" s="6">
        <v>12</v>
      </c>
      <c r="AO15" s="6">
        <v>11</v>
      </c>
      <c r="AP15" s="7">
        <f>IF(AM15&gt;AM14,1,0)+IF(AN15&gt;AN14,1,0)+IF(AO15&gt;AO14,1,0)</f>
        <v>1</v>
      </c>
      <c r="AQ15" s="81"/>
    </row>
    <row r="16" spans="1:43" s="1" customFormat="1" ht="34.5" customHeight="1" thickBot="1" thickTop="1">
      <c r="A16" s="93"/>
      <c r="B16" s="85"/>
      <c r="C16" s="85"/>
      <c r="D16" s="85"/>
      <c r="E16" s="85"/>
      <c r="F16" s="85"/>
      <c r="G16" s="85"/>
      <c r="H16" s="85"/>
      <c r="I16" s="85"/>
      <c r="J16" s="85"/>
      <c r="K16" s="97" t="s">
        <v>10</v>
      </c>
      <c r="L16" s="132" t="s">
        <v>22</v>
      </c>
      <c r="M16" s="133"/>
      <c r="N16" s="133"/>
      <c r="O16" s="133"/>
      <c r="P16" s="133"/>
      <c r="Q16" s="133"/>
      <c r="R16" s="134"/>
      <c r="S16" s="85"/>
      <c r="T16" s="85"/>
      <c r="U16" s="85"/>
      <c r="V16" s="85"/>
      <c r="W16" s="85"/>
      <c r="X16" s="87"/>
      <c r="Y16" s="87"/>
      <c r="Z16" s="85"/>
      <c r="AA16" s="138" t="str">
        <f>$J$9</f>
        <v>Hohen Neuendorf</v>
      </c>
      <c r="AB16" s="139"/>
      <c r="AC16" s="139"/>
      <c r="AD16" s="139"/>
      <c r="AE16" s="139"/>
      <c r="AF16" s="139"/>
      <c r="AG16" s="139"/>
      <c r="AH16" s="140"/>
      <c r="AI16" s="87"/>
      <c r="AJ16" s="87"/>
      <c r="AK16" s="80"/>
      <c r="AL16" s="80"/>
      <c r="AM16" s="80"/>
      <c r="AN16" s="80"/>
      <c r="AO16" s="80"/>
      <c r="AP16" s="86"/>
      <c r="AQ16" s="81"/>
    </row>
    <row r="17" spans="1:43" s="1" customFormat="1" ht="34.5" customHeight="1" thickBot="1" thickTop="1">
      <c r="A17" s="93"/>
      <c r="B17" s="85"/>
      <c r="C17" s="85"/>
      <c r="D17" s="85"/>
      <c r="E17" s="85"/>
      <c r="F17" s="85"/>
      <c r="G17" s="85"/>
      <c r="H17" s="85"/>
      <c r="I17" s="85"/>
      <c r="J17" s="85"/>
      <c r="K17" s="97"/>
      <c r="L17" s="98"/>
      <c r="M17" s="98"/>
      <c r="N17" s="98"/>
      <c r="O17" s="98"/>
      <c r="P17" s="99"/>
      <c r="Q17" s="99"/>
      <c r="R17" s="99"/>
      <c r="S17" s="85"/>
      <c r="T17" s="85"/>
      <c r="U17" s="85"/>
      <c r="V17" s="85"/>
      <c r="W17" s="85"/>
      <c r="X17" s="87"/>
      <c r="Y17" s="87"/>
      <c r="Z17" s="85"/>
      <c r="AA17" s="145" t="s">
        <v>11</v>
      </c>
      <c r="AB17" s="129"/>
      <c r="AC17" s="129"/>
      <c r="AD17" s="129"/>
      <c r="AE17" s="129"/>
      <c r="AF17" s="129"/>
      <c r="AG17" s="129"/>
      <c r="AH17" s="129"/>
      <c r="AI17" s="87"/>
      <c r="AJ17" s="87"/>
      <c r="AK17" s="87"/>
      <c r="AL17" s="17" t="str">
        <f>$L$16</f>
        <v>Bürgel</v>
      </c>
      <c r="AM17" s="3">
        <v>12</v>
      </c>
      <c r="AN17" s="3">
        <v>11</v>
      </c>
      <c r="AO17" s="3"/>
      <c r="AP17" s="4">
        <f>IF(AM17&gt;AM18,1,0)+IF(AN17&gt;AN18,1,0)+IF(AO17&gt;AO18,1,0)</f>
        <v>0</v>
      </c>
      <c r="AQ17" s="81"/>
    </row>
    <row r="18" spans="1:43" s="1" customFormat="1" ht="34.5" customHeight="1" thickBot="1" thickTop="1">
      <c r="A18" s="93"/>
      <c r="B18" s="85"/>
      <c r="C18" s="85"/>
      <c r="D18" s="85"/>
      <c r="E18" s="85"/>
      <c r="F18" s="85"/>
      <c r="G18" s="85"/>
      <c r="H18" s="85"/>
      <c r="I18" s="85"/>
      <c r="J18" s="85"/>
      <c r="K18" s="97" t="s">
        <v>12</v>
      </c>
      <c r="L18" s="141" t="s">
        <v>25</v>
      </c>
      <c r="M18" s="133"/>
      <c r="N18" s="133"/>
      <c r="O18" s="133"/>
      <c r="P18" s="133"/>
      <c r="Q18" s="133"/>
      <c r="R18" s="134"/>
      <c r="S18" s="85"/>
      <c r="T18" s="85"/>
      <c r="U18" s="85"/>
      <c r="V18" s="85"/>
      <c r="W18" s="85"/>
      <c r="X18" s="87"/>
      <c r="Y18" s="87"/>
      <c r="Z18" s="85"/>
      <c r="AA18" s="138" t="str">
        <f>$J$10</f>
        <v>Strittmatter</v>
      </c>
      <c r="AB18" s="139"/>
      <c r="AC18" s="139"/>
      <c r="AD18" s="139"/>
      <c r="AE18" s="139"/>
      <c r="AF18" s="139"/>
      <c r="AG18" s="139"/>
      <c r="AH18" s="140"/>
      <c r="AI18" s="87"/>
      <c r="AJ18" s="87"/>
      <c r="AK18" s="80"/>
      <c r="AL18" s="5" t="str">
        <f>$L$22</f>
        <v>Jahn</v>
      </c>
      <c r="AM18" s="6">
        <v>15</v>
      </c>
      <c r="AN18" s="6">
        <v>15</v>
      </c>
      <c r="AO18" s="6"/>
      <c r="AP18" s="7">
        <f>IF(AM18&gt;AM17,1,0)+IF(AN18&gt;AN17,1,0)+IF(AO18&gt;AO17,1,0)</f>
        <v>2</v>
      </c>
      <c r="AQ18" s="81"/>
    </row>
    <row r="19" spans="1:43" s="1" customFormat="1" ht="34.5" customHeight="1" thickBot="1" thickTop="1">
      <c r="A19" s="93"/>
      <c r="B19" s="85"/>
      <c r="C19" s="85"/>
      <c r="D19" s="85"/>
      <c r="E19" s="85"/>
      <c r="F19" s="85"/>
      <c r="G19" s="85"/>
      <c r="H19" s="85"/>
      <c r="I19" s="85"/>
      <c r="J19" s="85"/>
      <c r="K19" s="97"/>
      <c r="L19" s="100"/>
      <c r="M19" s="100"/>
      <c r="N19" s="100"/>
      <c r="O19" s="100"/>
      <c r="P19" s="99"/>
      <c r="Q19" s="99"/>
      <c r="R19" s="99"/>
      <c r="S19" s="85"/>
      <c r="T19" s="85"/>
      <c r="U19" s="85"/>
      <c r="V19" s="85"/>
      <c r="W19" s="85"/>
      <c r="X19" s="87"/>
      <c r="Y19" s="87"/>
      <c r="Z19" s="85"/>
      <c r="AA19" s="145" t="s">
        <v>13</v>
      </c>
      <c r="AB19" s="129"/>
      <c r="AC19" s="129"/>
      <c r="AD19" s="129"/>
      <c r="AE19" s="129"/>
      <c r="AF19" s="129"/>
      <c r="AG19" s="129"/>
      <c r="AH19" s="129"/>
      <c r="AI19" s="87"/>
      <c r="AJ19" s="87"/>
      <c r="AK19" s="87"/>
      <c r="AL19" s="85"/>
      <c r="AM19" s="85"/>
      <c r="AN19" s="85"/>
      <c r="AO19" s="85"/>
      <c r="AP19" s="85"/>
      <c r="AQ19" s="81"/>
    </row>
    <row r="20" spans="1:43" s="1" customFormat="1" ht="34.5" customHeight="1" thickBot="1" thickTop="1">
      <c r="A20" s="93"/>
      <c r="B20" s="85"/>
      <c r="C20" s="85"/>
      <c r="D20" s="85"/>
      <c r="E20" s="85"/>
      <c r="F20" s="85"/>
      <c r="G20" s="85"/>
      <c r="H20" s="85"/>
      <c r="I20" s="85"/>
      <c r="J20" s="85"/>
      <c r="K20" s="97" t="s">
        <v>14</v>
      </c>
      <c r="L20" s="141" t="s">
        <v>23</v>
      </c>
      <c r="M20" s="133"/>
      <c r="N20" s="133"/>
      <c r="O20" s="133"/>
      <c r="P20" s="133"/>
      <c r="Q20" s="133"/>
      <c r="R20" s="134"/>
      <c r="S20" s="91"/>
      <c r="T20" s="91"/>
      <c r="U20" s="91"/>
      <c r="V20" s="91"/>
      <c r="W20" s="91"/>
      <c r="X20" s="91"/>
      <c r="Y20" s="91"/>
      <c r="Z20" s="85"/>
      <c r="AA20" s="138" t="str">
        <f>$J$11</f>
        <v>Jahn</v>
      </c>
      <c r="AB20" s="139"/>
      <c r="AC20" s="139"/>
      <c r="AD20" s="139"/>
      <c r="AE20" s="139"/>
      <c r="AF20" s="139"/>
      <c r="AG20" s="139"/>
      <c r="AH20" s="140"/>
      <c r="AI20" s="85"/>
      <c r="AJ20" s="85"/>
      <c r="AK20" s="80"/>
      <c r="AL20" s="2" t="str">
        <f>$L$18</f>
        <v>Hohen Neuendorf</v>
      </c>
      <c r="AM20" s="3">
        <v>15</v>
      </c>
      <c r="AN20" s="3">
        <v>16</v>
      </c>
      <c r="AO20" s="3"/>
      <c r="AP20" s="4">
        <f>IF(AM20&gt;AM21,1,0)+IF(AN20&gt;AN21,1,0)+IF(AO20&gt;AO21,1,0)</f>
        <v>2</v>
      </c>
      <c r="AQ20" s="81"/>
    </row>
    <row r="21" spans="1:43" s="1" customFormat="1" ht="34.5" customHeight="1" thickBot="1" thickTop="1">
      <c r="A21" s="93"/>
      <c r="B21" s="85"/>
      <c r="C21" s="85"/>
      <c r="D21" s="85"/>
      <c r="E21" s="85"/>
      <c r="F21" s="85"/>
      <c r="G21" s="85"/>
      <c r="H21" s="85"/>
      <c r="I21" s="85"/>
      <c r="J21" s="85"/>
      <c r="K21" s="97"/>
      <c r="L21" s="98"/>
      <c r="M21" s="98"/>
      <c r="N21" s="98"/>
      <c r="O21" s="98"/>
      <c r="P21" s="99"/>
      <c r="Q21" s="99"/>
      <c r="R21" s="101"/>
      <c r="S21" s="91"/>
      <c r="T21" s="91"/>
      <c r="U21" s="91"/>
      <c r="V21" s="91"/>
      <c r="W21" s="91"/>
      <c r="X21" s="91"/>
      <c r="Y21" s="91"/>
      <c r="Z21" s="85"/>
      <c r="AA21" s="145" t="s">
        <v>15</v>
      </c>
      <c r="AB21" s="145"/>
      <c r="AC21" s="145"/>
      <c r="AD21" s="145"/>
      <c r="AE21" s="145"/>
      <c r="AF21" s="145"/>
      <c r="AG21" s="145"/>
      <c r="AH21" s="145"/>
      <c r="AI21" s="85"/>
      <c r="AJ21" s="85"/>
      <c r="AK21" s="85"/>
      <c r="AL21" s="5" t="str">
        <f>$L$24</f>
        <v>Kant</v>
      </c>
      <c r="AM21" s="6">
        <v>7</v>
      </c>
      <c r="AN21" s="6">
        <v>14</v>
      </c>
      <c r="AO21" s="6"/>
      <c r="AP21" s="7">
        <f>IF(AM21&gt;AM20,1,0)+IF(AN21&gt;AN20,1,0)+IF(AO21&gt;AO20,1,0)</f>
        <v>0</v>
      </c>
      <c r="AQ21" s="81"/>
    </row>
    <row r="22" spans="1:43" s="1" customFormat="1" ht="34.5" customHeight="1" thickBot="1" thickTop="1">
      <c r="A22" s="93"/>
      <c r="B22" s="85"/>
      <c r="C22" s="85"/>
      <c r="D22" s="85"/>
      <c r="E22" s="85"/>
      <c r="F22" s="85"/>
      <c r="G22" s="85"/>
      <c r="H22" s="85"/>
      <c r="I22" s="85"/>
      <c r="J22" s="85"/>
      <c r="K22" s="97" t="s">
        <v>16</v>
      </c>
      <c r="L22" s="132" t="s">
        <v>24</v>
      </c>
      <c r="M22" s="133"/>
      <c r="N22" s="133"/>
      <c r="O22" s="133"/>
      <c r="P22" s="133"/>
      <c r="Q22" s="133"/>
      <c r="R22" s="134"/>
      <c r="S22" s="85"/>
      <c r="T22" s="85"/>
      <c r="U22" s="85"/>
      <c r="V22" s="85"/>
      <c r="W22" s="85"/>
      <c r="X22" s="85"/>
      <c r="Y22" s="85"/>
      <c r="Z22" s="85"/>
      <c r="AA22" s="138" t="str">
        <f>$J$12</f>
        <v>Bürgel</v>
      </c>
      <c r="AB22" s="139"/>
      <c r="AC22" s="139"/>
      <c r="AD22" s="139"/>
      <c r="AE22" s="139"/>
      <c r="AF22" s="139"/>
      <c r="AG22" s="139"/>
      <c r="AH22" s="140"/>
      <c r="AI22" s="85"/>
      <c r="AJ22" s="85"/>
      <c r="AK22" s="80"/>
      <c r="AL22" s="84"/>
      <c r="AM22" s="84"/>
      <c r="AN22" s="84"/>
      <c r="AO22" s="84"/>
      <c r="AP22" s="84"/>
      <c r="AQ22" s="81"/>
    </row>
    <row r="23" spans="1:43" s="1" customFormat="1" ht="34.5" customHeight="1" thickBot="1" thickTop="1">
      <c r="A23" s="93"/>
      <c r="B23" s="85"/>
      <c r="C23" s="85"/>
      <c r="D23" s="85"/>
      <c r="E23" s="85"/>
      <c r="F23" s="85"/>
      <c r="G23" s="85"/>
      <c r="H23" s="85"/>
      <c r="I23" s="85"/>
      <c r="J23" s="85"/>
      <c r="K23" s="75"/>
      <c r="L23" s="75"/>
      <c r="M23" s="75"/>
      <c r="N23" s="75"/>
      <c r="O23" s="7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146" t="s">
        <v>18</v>
      </c>
      <c r="AB23" s="147"/>
      <c r="AC23" s="147"/>
      <c r="AD23" s="147"/>
      <c r="AE23" s="147"/>
      <c r="AF23" s="147"/>
      <c r="AG23" s="147"/>
      <c r="AH23" s="147"/>
      <c r="AI23" s="85"/>
      <c r="AJ23" s="85"/>
      <c r="AK23" s="85"/>
      <c r="AL23" s="2" t="str">
        <f>$L$22</f>
        <v>Jahn</v>
      </c>
      <c r="AM23" s="3">
        <v>15</v>
      </c>
      <c r="AN23" s="3">
        <v>15</v>
      </c>
      <c r="AO23" s="3"/>
      <c r="AP23" s="4">
        <f>IF(AM23&gt;AM24,1,0)+IF(AN23&gt;AN24,1,0)+IF(AO23&gt;AO24,1,0)</f>
        <v>2</v>
      </c>
      <c r="AQ23" s="81"/>
    </row>
    <row r="24" spans="1:43" s="1" customFormat="1" ht="34.5" customHeight="1" thickBot="1" thickTop="1">
      <c r="A24" s="93"/>
      <c r="B24" s="85"/>
      <c r="C24" s="85"/>
      <c r="D24" s="85"/>
      <c r="E24" s="85"/>
      <c r="F24" s="85"/>
      <c r="G24" s="85"/>
      <c r="H24" s="85"/>
      <c r="I24" s="85"/>
      <c r="J24" s="85"/>
      <c r="K24" s="97" t="s">
        <v>17</v>
      </c>
      <c r="L24" s="132" t="s">
        <v>26</v>
      </c>
      <c r="M24" s="133"/>
      <c r="N24" s="133"/>
      <c r="O24" s="133"/>
      <c r="P24" s="133"/>
      <c r="Q24" s="133"/>
      <c r="R24" s="134"/>
      <c r="S24" s="85"/>
      <c r="T24" s="85"/>
      <c r="U24" s="85"/>
      <c r="V24" s="85"/>
      <c r="W24" s="85"/>
      <c r="X24" s="85"/>
      <c r="Y24" s="85"/>
      <c r="Z24" s="85"/>
      <c r="AA24" s="138" t="str">
        <f>$J$13</f>
        <v>Kant</v>
      </c>
      <c r="AB24" s="139"/>
      <c r="AC24" s="139"/>
      <c r="AD24" s="139"/>
      <c r="AE24" s="139"/>
      <c r="AF24" s="139"/>
      <c r="AG24" s="139"/>
      <c r="AH24" s="140"/>
      <c r="AI24" s="85"/>
      <c r="AJ24" s="85"/>
      <c r="AK24" s="85"/>
      <c r="AL24" s="5" t="str">
        <f>$L$24</f>
        <v>Kant</v>
      </c>
      <c r="AM24" s="6">
        <v>9</v>
      </c>
      <c r="AN24" s="6">
        <v>9</v>
      </c>
      <c r="AO24" s="6"/>
      <c r="AP24" s="7">
        <f>IF(AM24&gt;AM23,1,0)+IF(AN24&gt;AN23,1,0)+IF(AO24&gt;AO23,1,0)</f>
        <v>0</v>
      </c>
      <c r="AQ24" s="81"/>
    </row>
    <row r="25" spans="1:43" s="1" customFormat="1" ht="34.5" customHeight="1" thickTop="1">
      <c r="A25" s="93"/>
      <c r="B25" s="85"/>
      <c r="C25" s="85"/>
      <c r="D25" s="85"/>
      <c r="E25" s="85"/>
      <c r="F25" s="85"/>
      <c r="G25" s="85"/>
      <c r="H25" s="85"/>
      <c r="I25" s="85"/>
      <c r="J25" s="85"/>
      <c r="K25" s="75"/>
      <c r="L25" s="75"/>
      <c r="M25" s="75"/>
      <c r="N25" s="75"/>
      <c r="O25" s="7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94"/>
      <c r="AD25" s="94"/>
      <c r="AE25" s="94"/>
      <c r="AF25" s="94"/>
      <c r="AG25" s="85"/>
      <c r="AH25" s="85"/>
      <c r="AI25" s="85"/>
      <c r="AJ25" s="85"/>
      <c r="AK25" s="85"/>
      <c r="AL25" s="84"/>
      <c r="AM25" s="84"/>
      <c r="AN25" s="84"/>
      <c r="AO25" s="84"/>
      <c r="AP25" s="84"/>
      <c r="AQ25" s="81"/>
    </row>
    <row r="26" spans="1:43" s="1" customFormat="1" ht="34.5" customHeight="1">
      <c r="A26" s="93"/>
      <c r="B26" s="85"/>
      <c r="C26" s="85"/>
      <c r="D26" s="85"/>
      <c r="E26" s="85"/>
      <c r="F26" s="85"/>
      <c r="G26" s="85"/>
      <c r="H26" s="85"/>
      <c r="I26" s="85"/>
      <c r="J26" s="85"/>
      <c r="K26" s="75"/>
      <c r="L26" s="75"/>
      <c r="M26" s="75"/>
      <c r="N26" s="75"/>
      <c r="O26" s="7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94"/>
      <c r="AD26" s="94"/>
      <c r="AE26" s="94"/>
      <c r="AF26" s="94"/>
      <c r="AG26" s="85"/>
      <c r="AH26" s="85"/>
      <c r="AI26" s="85"/>
      <c r="AJ26" s="85"/>
      <c r="AK26" s="85"/>
      <c r="AL26" s="2" t="s">
        <v>22</v>
      </c>
      <c r="AM26" s="3">
        <v>9</v>
      </c>
      <c r="AN26" s="3">
        <v>14</v>
      </c>
      <c r="AO26" s="3"/>
      <c r="AP26" s="4">
        <f>IF(AM26&gt;AM27,1,0)+IF(AN26&gt;AN27,1,0)+IF(AO26&gt;AO27,1,0)</f>
        <v>0</v>
      </c>
      <c r="AQ26" s="81"/>
    </row>
    <row r="27" spans="1:43" s="1" customFormat="1" ht="34.5" customHeight="1" thickBot="1">
      <c r="A27" s="93"/>
      <c r="B27" s="85"/>
      <c r="C27" s="85"/>
      <c r="D27" s="85"/>
      <c r="E27" s="85"/>
      <c r="F27" s="85"/>
      <c r="G27" s="85"/>
      <c r="H27" s="85"/>
      <c r="I27" s="85"/>
      <c r="J27" s="85"/>
      <c r="K27" s="75"/>
      <c r="L27" s="75"/>
      <c r="M27" s="75"/>
      <c r="N27" s="75"/>
      <c r="O27" s="7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94"/>
      <c r="AD27" s="94"/>
      <c r="AE27" s="94"/>
      <c r="AF27" s="94"/>
      <c r="AG27" s="85"/>
      <c r="AH27" s="85"/>
      <c r="AI27" s="85"/>
      <c r="AJ27" s="85"/>
      <c r="AK27" s="85"/>
      <c r="AL27" s="5" t="s">
        <v>23</v>
      </c>
      <c r="AM27" s="6">
        <v>15</v>
      </c>
      <c r="AN27" s="6">
        <v>16</v>
      </c>
      <c r="AO27" s="6"/>
      <c r="AP27" s="7">
        <f>IF(AM27&gt;AM26,1,0)+IF(AN27&gt;AN26,1,0)+IF(AO27&gt;AO26,1,0)</f>
        <v>2</v>
      </c>
      <c r="AQ27" s="81"/>
    </row>
    <row r="28" spans="1:43" s="1" customFormat="1" ht="34.5" customHeight="1">
      <c r="A28" s="93"/>
      <c r="B28" s="85"/>
      <c r="C28" s="85"/>
      <c r="D28" s="85"/>
      <c r="E28" s="85"/>
      <c r="F28" s="85"/>
      <c r="G28" s="85"/>
      <c r="H28" s="85"/>
      <c r="I28" s="85"/>
      <c r="J28" s="85"/>
      <c r="K28" s="75"/>
      <c r="L28" s="75"/>
      <c r="M28" s="75"/>
      <c r="N28" s="75"/>
      <c r="O28" s="7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94"/>
      <c r="AD28" s="94"/>
      <c r="AE28" s="94"/>
      <c r="AF28" s="94"/>
      <c r="AG28" s="85"/>
      <c r="AH28" s="85"/>
      <c r="AI28" s="85"/>
      <c r="AJ28" s="85"/>
      <c r="AK28" s="85"/>
      <c r="AL28" s="84"/>
      <c r="AM28" s="84"/>
      <c r="AN28" s="84"/>
      <c r="AO28" s="84"/>
      <c r="AP28" s="84"/>
      <c r="AQ28" s="81"/>
    </row>
    <row r="29" spans="1:43" s="1" customFormat="1" ht="34.5" customHeight="1">
      <c r="A29" s="93"/>
      <c r="B29" s="85"/>
      <c r="C29" s="85"/>
      <c r="D29" s="85"/>
      <c r="E29" s="85"/>
      <c r="F29" s="85"/>
      <c r="G29" s="85"/>
      <c r="H29" s="85"/>
      <c r="I29" s="85"/>
      <c r="J29" s="85"/>
      <c r="K29" s="75"/>
      <c r="L29" s="75"/>
      <c r="M29" s="75"/>
      <c r="N29" s="75"/>
      <c r="O29" s="7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94"/>
      <c r="AD29" s="94"/>
      <c r="AE29" s="94"/>
      <c r="AF29" s="94"/>
      <c r="AG29" s="85"/>
      <c r="AH29" s="85"/>
      <c r="AI29" s="85"/>
      <c r="AJ29" s="85"/>
      <c r="AK29" s="85"/>
      <c r="AL29" s="2" t="str">
        <f>$L$18</f>
        <v>Hohen Neuendorf</v>
      </c>
      <c r="AM29" s="3">
        <v>15</v>
      </c>
      <c r="AN29" s="3">
        <v>15</v>
      </c>
      <c r="AO29" s="3">
        <v>15</v>
      </c>
      <c r="AP29" s="4">
        <f>IF(AM29&gt;AM30,1,0)+IF(AN29&gt;AN30,1,0)+IF(AO29&gt;AO30,1,0)</f>
        <v>2</v>
      </c>
      <c r="AQ29" s="81"/>
    </row>
    <row r="30" spans="1:43" s="1" customFormat="1" ht="34.5" customHeight="1" thickBot="1">
      <c r="A30" s="93"/>
      <c r="B30" s="85"/>
      <c r="C30" s="85"/>
      <c r="D30" s="85"/>
      <c r="E30" s="85"/>
      <c r="F30" s="85"/>
      <c r="G30" s="85"/>
      <c r="H30" s="85"/>
      <c r="I30" s="85"/>
      <c r="J30" s="85"/>
      <c r="K30" s="75"/>
      <c r="L30" s="75"/>
      <c r="M30" s="75"/>
      <c r="N30" s="75"/>
      <c r="O30" s="7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94"/>
      <c r="AD30" s="94"/>
      <c r="AE30" s="94"/>
      <c r="AF30" s="94"/>
      <c r="AG30" s="85"/>
      <c r="AH30" s="85"/>
      <c r="AI30" s="85"/>
      <c r="AJ30" s="85"/>
      <c r="AK30" s="85"/>
      <c r="AL30" s="5" t="str">
        <f>$L$22</f>
        <v>Jahn</v>
      </c>
      <c r="AM30" s="6">
        <v>11</v>
      </c>
      <c r="AN30" s="6">
        <v>17</v>
      </c>
      <c r="AO30" s="6">
        <v>10</v>
      </c>
      <c r="AP30" s="7">
        <f>IF(AM30&gt;AM29,1,0)+IF(AN30&gt;AN29,1,0)+IF(AO30&gt;AO29,1,0)</f>
        <v>1</v>
      </c>
      <c r="AQ30" s="81"/>
    </row>
    <row r="31" spans="1:43" s="1" customFormat="1" ht="34.5" customHeight="1">
      <c r="A31" s="93"/>
      <c r="B31" s="85"/>
      <c r="C31" s="85"/>
      <c r="D31" s="85"/>
      <c r="E31" s="85"/>
      <c r="F31" s="85"/>
      <c r="G31" s="85"/>
      <c r="H31" s="85"/>
      <c r="I31" s="85"/>
      <c r="J31" s="85"/>
      <c r="K31" s="75"/>
      <c r="L31" s="75"/>
      <c r="M31" s="75"/>
      <c r="N31" s="75"/>
      <c r="O31" s="7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94"/>
      <c r="AD31" s="94"/>
      <c r="AE31" s="94"/>
      <c r="AF31" s="94"/>
      <c r="AG31" s="85"/>
      <c r="AH31" s="85"/>
      <c r="AI31" s="85"/>
      <c r="AJ31" s="85"/>
      <c r="AK31" s="85"/>
      <c r="AL31" s="84"/>
      <c r="AM31" s="84"/>
      <c r="AN31" s="84"/>
      <c r="AO31" s="84"/>
      <c r="AP31" s="84"/>
      <c r="AQ31" s="81"/>
    </row>
    <row r="32" spans="1:43" s="1" customFormat="1" ht="34.5" customHeight="1">
      <c r="A32" s="93"/>
      <c r="B32" s="85"/>
      <c r="C32" s="85"/>
      <c r="D32" s="85"/>
      <c r="E32" s="85"/>
      <c r="F32" s="85"/>
      <c r="G32" s="85"/>
      <c r="H32" s="85"/>
      <c r="I32" s="85"/>
      <c r="J32" s="85"/>
      <c r="K32" s="75"/>
      <c r="L32" s="75"/>
      <c r="M32" s="75"/>
      <c r="N32" s="75"/>
      <c r="O32" s="7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94"/>
      <c r="AD32" s="94"/>
      <c r="AE32" s="94"/>
      <c r="AF32" s="94"/>
      <c r="AG32" s="85"/>
      <c r="AH32" s="85"/>
      <c r="AI32" s="85"/>
      <c r="AJ32" s="85"/>
      <c r="AK32" s="85"/>
      <c r="AL32" s="2" t="str">
        <f>$L$20</f>
        <v>Strittmatter</v>
      </c>
      <c r="AM32" s="3">
        <v>15</v>
      </c>
      <c r="AN32" s="3">
        <v>15</v>
      </c>
      <c r="AO32" s="3"/>
      <c r="AP32" s="4">
        <f>IF(AM32&gt;AM33,1,0)+IF(AN32&gt;AN33,1,0)+IF(AO32&gt;AO33,1,0)</f>
        <v>2</v>
      </c>
      <c r="AQ32" s="81"/>
    </row>
    <row r="33" spans="1:43" ht="34.5" customHeight="1" thickBot="1">
      <c r="A33" s="92"/>
      <c r="B33" s="75"/>
      <c r="C33" s="75"/>
      <c r="D33" s="75"/>
      <c r="E33" s="75"/>
      <c r="F33" s="75"/>
      <c r="G33" s="75"/>
      <c r="H33" s="75"/>
      <c r="I33" s="75"/>
      <c r="J33" s="75"/>
      <c r="K33" s="135"/>
      <c r="L33" s="135"/>
      <c r="M33" s="135"/>
      <c r="N33" s="135"/>
      <c r="O33" s="135"/>
      <c r="P33" s="75"/>
      <c r="Q33" s="75"/>
      <c r="R33" s="135"/>
      <c r="S33" s="135"/>
      <c r="T33" s="135"/>
      <c r="U33" s="135"/>
      <c r="V33" s="135"/>
      <c r="W33" s="135"/>
      <c r="X33" s="135"/>
      <c r="Y33" s="135"/>
      <c r="Z33" s="94"/>
      <c r="AA33" s="92"/>
      <c r="AB33" s="84"/>
      <c r="AC33" s="136"/>
      <c r="AD33" s="137"/>
      <c r="AE33" s="137"/>
      <c r="AF33" s="137"/>
      <c r="AG33" s="137"/>
      <c r="AH33" s="104"/>
      <c r="AI33" s="104"/>
      <c r="AJ33" s="104"/>
      <c r="AK33" s="84"/>
      <c r="AL33" s="5" t="str">
        <f>$L$24</f>
        <v>Kant</v>
      </c>
      <c r="AM33" s="6">
        <v>7</v>
      </c>
      <c r="AN33" s="6">
        <v>11</v>
      </c>
      <c r="AO33" s="6"/>
      <c r="AP33" s="7">
        <f>IF(AM33&gt;AM32,1,0)+IF(AN33&gt;AN32,1,0)+IF(AO33&gt;AO32,1,0)</f>
        <v>0</v>
      </c>
      <c r="AQ33" s="78"/>
    </row>
    <row r="34" spans="1:43" ht="34.5" customHeight="1" thickBot="1">
      <c r="A34" s="95"/>
      <c r="B34" s="88"/>
      <c r="C34" s="88"/>
      <c r="D34" s="88"/>
      <c r="E34" s="88"/>
      <c r="F34" s="88"/>
      <c r="G34" s="88"/>
      <c r="H34" s="88"/>
      <c r="I34" s="88"/>
      <c r="J34" s="88"/>
      <c r="K34" s="124" t="s">
        <v>20</v>
      </c>
      <c r="L34" s="148"/>
      <c r="M34" s="148"/>
      <c r="N34" s="148"/>
      <c r="O34" s="148"/>
      <c r="P34" s="148"/>
      <c r="Q34" s="88"/>
      <c r="R34" s="88"/>
      <c r="S34" s="88"/>
      <c r="T34" s="88"/>
      <c r="U34" s="88"/>
      <c r="V34" s="88"/>
      <c r="W34" s="88"/>
      <c r="X34" s="88"/>
      <c r="Y34" s="96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103"/>
    </row>
    <row r="36" spans="11:16" ht="45">
      <c r="K36" s="106" t="s">
        <v>27</v>
      </c>
      <c r="P36" s="105"/>
    </row>
  </sheetData>
  <sheetProtection/>
  <mergeCells count="33">
    <mergeCell ref="AO3:AO4"/>
    <mergeCell ref="AP3:AP4"/>
    <mergeCell ref="U6:W8"/>
    <mergeCell ref="AD8:AF8"/>
    <mergeCell ref="AG8:AI8"/>
    <mergeCell ref="AM3:AM4"/>
    <mergeCell ref="AA23:AH23"/>
    <mergeCell ref="AA24:AH24"/>
    <mergeCell ref="K34:P34"/>
    <mergeCell ref="AN3:AN4"/>
    <mergeCell ref="AA15:AH15"/>
    <mergeCell ref="AA17:AH17"/>
    <mergeCell ref="L24:R24"/>
    <mergeCell ref="L6:N8"/>
    <mergeCell ref="O6:Q8"/>
    <mergeCell ref="AA16:AH16"/>
    <mergeCell ref="AA18:AH18"/>
    <mergeCell ref="R6:T8"/>
    <mergeCell ref="X6:Z8"/>
    <mergeCell ref="AA21:AH21"/>
    <mergeCell ref="AA19:AH19"/>
    <mergeCell ref="AA20:AH20"/>
    <mergeCell ref="L15:R15"/>
    <mergeCell ref="L2:AL2"/>
    <mergeCell ref="L22:R22"/>
    <mergeCell ref="K33:O33"/>
    <mergeCell ref="R33:Y33"/>
    <mergeCell ref="AC33:AG33"/>
    <mergeCell ref="AA22:AH22"/>
    <mergeCell ref="L16:R16"/>
    <mergeCell ref="AA8:AC8"/>
    <mergeCell ref="L18:R18"/>
    <mergeCell ref="L20:R2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Karker</dc:creator>
  <cp:keywords/>
  <dc:description/>
  <cp:lastModifiedBy>Microsoft Office User</cp:lastModifiedBy>
  <dcterms:created xsi:type="dcterms:W3CDTF">2003-05-29T07:58:03Z</dcterms:created>
  <dcterms:modified xsi:type="dcterms:W3CDTF">2022-01-05T13:21:02Z</dcterms:modified>
  <cp:category/>
  <cp:version/>
  <cp:contentType/>
  <cp:contentStatus/>
</cp:coreProperties>
</file>