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drawings/drawing97.xml" ContentType="application/vnd.openxmlformats-officedocument.drawingml.chartshapes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9.xml" ContentType="application/vnd.openxmlformats-officedocument.drawingml.chartshapes+xml"/>
  <Override PartName="/xl/drawings/drawing86.xml" ContentType="application/vnd.openxmlformats-officedocument.drawing+xml"/>
  <Override PartName="/xl/drawings/drawing17.xml" ContentType="application/vnd.openxmlformats-officedocument.drawingml.chartshapes+xml"/>
  <Override PartName="/xl/drawings/drawing28.xml" ContentType="application/vnd.openxmlformats-officedocument.drawing+xml"/>
  <Override PartName="/xl/drawings/drawing64.xml" ContentType="application/vnd.openxmlformats-officedocument.drawing+xml"/>
  <Override PartName="/xl/drawings/drawing75.xml" ContentType="application/vnd.openxmlformats-officedocument.drawingml.chartshapes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ml.chartshapes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74.xml" ContentType="application/vnd.openxmlformats-officedocument.drawingml.chart+xml"/>
  <Override PartName="/xl/charts/chart85.xml" ContentType="application/vnd.openxmlformats-officedocument.drawingml.chart+xml"/>
  <Override PartName="/xl/drawings/drawing113.xml" ContentType="application/vnd.openxmlformats-officedocument.drawingml.chartshapes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ml.chartshapes+xml"/>
  <Override PartName="/xl/charts/chart63.xml" ContentType="application/vnd.openxmlformats-officedocument.drawingml.chart+xml"/>
  <Override PartName="/xl/drawings/drawing102.xml" ContentType="application/vnd.openxmlformats-officedocument.drawing+xml"/>
  <Override PartName="/xl/worksheets/sheet29.xml" ContentType="application/vnd.openxmlformats-officedocument.spreadsheetml.worksheet+xml"/>
  <Override PartName="/xl/charts/chart52.xml" ContentType="application/vnd.openxmlformats-officedocument.drawingml.char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43.xml" ContentType="application/vnd.openxmlformats-officedocument.spreadsheetml.worksheet+xml"/>
  <Override PartName="/xl/drawings/drawing69.xml" ContentType="application/vnd.openxmlformats-officedocument.drawingml.chartshapes+xml"/>
  <Override PartName="/xl/worksheets/sheet32.xml" ContentType="application/vnd.openxmlformats-officedocument.spreadsheetml.worksheet+xml"/>
  <Override PartName="/xl/drawings/drawing7.xml" ContentType="application/vnd.openxmlformats-officedocument.drawingml.chartshapes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36.xml" ContentType="application/vnd.openxmlformats-officedocument.drawing+xml"/>
  <Override PartName="/xl/drawings/drawing47.xml" ContentType="application/vnd.openxmlformats-officedocument.drawingml.chartshapes+xml"/>
  <Override PartName="/xl/drawings/drawing83.xml" ContentType="application/vnd.openxmlformats-officedocument.drawingml.chartshapes+xml"/>
  <Override PartName="/xl/drawings/drawing94.xml" ContentType="application/vnd.openxmlformats-officedocument.drawing+xml"/>
  <Override PartName="/xl/charts/chart79.xml" ContentType="application/vnd.openxmlformats-officedocument.drawingml.chart+xml"/>
  <Override PartName="/xl/drawings/drawing118.xml" ContentType="application/vnd.openxmlformats-officedocument.drawing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5.xml" ContentType="application/vnd.openxmlformats-officedocument.drawingml.chartshapes+xml"/>
  <Override PartName="/xl/charts/chart57.xml" ContentType="application/vnd.openxmlformats-officedocument.drawingml.chart+xml"/>
  <Override PartName="/xl/drawings/drawing72.xml" ContentType="application/vnd.openxmlformats-officedocument.drawing+xml"/>
  <Override PartName="/xl/charts/chart68.xml" ContentType="application/vnd.openxmlformats-officedocument.drawingml.chart+xml"/>
  <Override PartName="/xl/drawings/drawing107.xml" ContentType="application/vnd.openxmlformats-officedocument.drawingml.chartshapes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46.xml" ContentType="application/vnd.openxmlformats-officedocument.drawingml.chart+xml"/>
  <Override PartName="/xl/drawings/drawing61.xml" ContentType="application/vnd.openxmlformats-officedocument.drawingml.chartshapes+xml"/>
  <Override PartName="/xl/worksheets/sheet59.xml" ContentType="application/vnd.openxmlformats-officedocument.spreadsheetml.worksheet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82.xml" ContentType="application/vnd.openxmlformats-officedocument.drawingml.chart+xml"/>
  <Override PartName="/xl/drawings/drawing121.xml" ContentType="application/vnd.openxmlformats-officedocument.drawingml.chartshapes+xml"/>
  <Override PartName="/xl/calcChain.xml" ContentType="application/vnd.openxmlformats-officedocument.spreadsheetml.calcChain+xml"/>
  <Override PartName="/xl/worksheets/sheet48.xml" ContentType="application/vnd.openxmlformats-officedocument.spreadsheetml.worksheet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71.xml" ContentType="application/vnd.openxmlformats-officedocument.drawingml.chart+xml"/>
  <Override PartName="/xl/drawings/drawing110.xml" ContentType="application/vnd.openxmlformats-officedocument.drawing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charts/chart60.xml" ContentType="application/vnd.openxmlformats-officedocument.drawingml.chart+xml"/>
  <Override PartName="/xl/drawings/drawing99.xml" ContentType="application/vnd.openxmlformats-officedocument.drawingml.chartshap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ml.chartshapes+xml"/>
  <Override PartName="/xl/drawings/drawing88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ml.chartshapes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ml.chartshapes+xml"/>
  <Override PartName="/xl/drawings/drawing95.xml" ContentType="application/vnd.openxmlformats-officedocument.drawingml.chartshapes+xml"/>
  <Override PartName="/xl/drawings/drawing119.xml" ContentType="application/vnd.openxmlformats-officedocument.drawingml.chartshapes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ml.chartshapes+xml"/>
  <Override PartName="/xl/drawings/drawing55.xml" ContentType="application/vnd.openxmlformats-officedocument.drawingml.chartshapes+xml"/>
  <Override PartName="/xl/charts/chart69.xml" ContentType="application/vnd.openxmlformats-officedocument.drawingml.chart+xml"/>
  <Override PartName="/xl/drawings/drawing84.xml" ContentType="application/vnd.openxmlformats-officedocument.drawing+xml"/>
  <Override PartName="/xl/drawings/drawing108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ml.chartshapes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58.xml" ContentType="application/vnd.openxmlformats-officedocument.drawingml.chart+xml"/>
  <Override PartName="/xl/drawings/drawing62.xml" ContentType="application/vnd.openxmlformats-officedocument.drawing+xml"/>
  <Override PartName="/xl/drawings/drawing73.xml" ContentType="application/vnd.openxmlformats-officedocument.drawingml.chartshapes+xml"/>
  <Override PartName="/xl/charts/chart76.xml" ContentType="application/vnd.openxmlformats-officedocument.drawingml.chart+xml"/>
  <Override PartName="/xl/drawings/drawing91.xml" ContentType="application/vnd.openxmlformats-officedocument.drawingml.chartshapes+xml"/>
  <Override PartName="/xl/charts/chart87.xml" ContentType="application/vnd.openxmlformats-officedocument.drawingml.chart+xml"/>
  <Override PartName="/xl/drawings/drawing115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ml.chartshapes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ml.chartshapes+xml"/>
  <Override PartName="/xl/charts/chart65.xml" ContentType="application/vnd.openxmlformats-officedocument.drawingml.chart+xml"/>
  <Override PartName="/xl/drawings/drawing80.xml" ContentType="application/vnd.openxmlformats-officedocument.drawing+xml"/>
  <Override PartName="/xl/charts/chart83.xml" ContentType="application/vnd.openxmlformats-officedocument.drawingml.chart+xml"/>
  <Override PartName="/xl/drawings/drawing104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ml.chartshapes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54.xml" ContentType="application/vnd.openxmlformats-officedocument.drawingml.chart+xml"/>
  <Override PartName="/xl/charts/chart72.xml" ContentType="application/vnd.openxmlformats-officedocument.drawingml.chart+xml"/>
  <Override PartName="/xl/drawings/drawing111.xml" ContentType="application/vnd.openxmlformats-officedocument.drawingml.chartshapes+xml"/>
  <Override PartName="/xl/worksheets/sheet38.xml" ContentType="application/vnd.openxmlformats-officedocument.spreadsheetml.work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drawings/drawing100.xml" ContentType="application/vnd.openxmlformats-officedocument.drawing+xml"/>
  <Override PartName="/xl/charts/chart90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drawings/drawing89.xml" ContentType="application/vnd.openxmlformats-officedocument.drawingml.chartshapes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drawings/drawing78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ml.chartshapes+xml"/>
  <Override PartName="/xl/drawings/drawing67.xml" ContentType="application/vnd.openxmlformats-officedocument.drawingml.chartshapes+xml"/>
  <Override PartName="/xl/drawings/drawing85.xml" ContentType="application/vnd.openxmlformats-officedocument.drawingml.chartshapes+xml"/>
  <Override PartName="/xl/drawings/drawing96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27.xml" ContentType="application/vnd.openxmlformats-officedocument.drawingml.chartshapes+xml"/>
  <Override PartName="/xl/drawings/drawing45.xml" ContentType="application/vnd.openxmlformats-officedocument.drawingml.chartshapes+xml"/>
  <Override PartName="/xl/drawings/drawing56.xml" ContentType="application/vnd.openxmlformats-officedocument.drawing+xml"/>
  <Override PartName="/xl/charts/chart59.xml" ContentType="application/vnd.openxmlformats-officedocument.drawingml.chart+xml"/>
  <Default Extension="jpeg" ContentType="image/jpeg"/>
  <Override PartName="/xl/drawings/drawing74.xml" ContentType="application/vnd.openxmlformats-officedocument.drawing+xml"/>
  <Override PartName="/xl/drawings/drawing92.xml" ContentType="application/vnd.openxmlformats-officedocument.drawing+xml"/>
  <Override PartName="/xl/drawings/drawing109.xml" ContentType="application/vnd.openxmlformats-officedocument.drawingml.chartshapes+xml"/>
  <Override PartName="/xl/charts/chart88.xml" ContentType="application/vnd.openxmlformats-officedocument.drawingml.chart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drawings/drawing63.xml" ContentType="application/vnd.openxmlformats-officedocument.drawingml.chartshapes+xml"/>
  <Override PartName="/xl/drawings/drawing81.xml" ContentType="application/vnd.openxmlformats-officedocument.drawingml.chartshapes+xml"/>
  <Override PartName="/xl/charts/chart77.xml" ContentType="application/vnd.openxmlformats-officedocument.drawingml.chart+xml"/>
  <Override PartName="/xl/drawings/drawing116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37.xml" ContentType="application/vnd.openxmlformats-officedocument.drawingml.chart+xml"/>
  <Override PartName="/xl/drawings/drawing41.xml" ContentType="application/vnd.openxmlformats-officedocument.drawingml.chartshapes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drawings/drawing70.xml" ContentType="application/vnd.openxmlformats-officedocument.drawing+xml"/>
  <Override PartName="/xl/charts/chart84.xml" ContentType="application/vnd.openxmlformats-officedocument.drawingml.chart+xml"/>
  <Override PartName="/xl/drawings/drawing105.xml" ContentType="application/vnd.openxmlformats-officedocument.drawingml.chartshapes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44.xml" ContentType="application/vnd.openxmlformats-officedocument.drawingml.chart+xml"/>
  <Override PartName="/xl/charts/chart73.xml" ContentType="application/vnd.openxmlformats-officedocument.drawingml.chart+xml"/>
  <Override PartName="/xl/drawings/drawing112.xml" ContentType="application/vnd.openxmlformats-officedocument.drawing+xml"/>
  <Override PartName="/xl/charts/chart91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80.xml" ContentType="application/vnd.openxmlformats-officedocument.drawingml.chart+xml"/>
  <Override PartName="/xl/drawings/drawing101.xml" ContentType="application/vnd.openxmlformats-officedocument.drawingml.chartshapes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drawings/drawing79.xml" ContentType="application/vnd.openxmlformats-officedocument.drawingml.chartshapes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ml.chartshap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ml.chartshapes+xml"/>
  <Override PartName="/xl/charts/chart89.xml" ContentType="application/vnd.openxmlformats-officedocument.drawingml.chart+xml"/>
  <Override PartName="/xl/drawings/drawing117.xml" ContentType="application/vnd.openxmlformats-officedocument.drawingml.chartshapes+xml"/>
  <Override PartName="/xl/drawings/drawing35.xml" ContentType="application/vnd.openxmlformats-officedocument.drawingml.chartshapes+xml"/>
  <Override PartName="/xl/charts/chart67.xml" ContentType="application/vnd.openxmlformats-officedocument.drawingml.chart+xml"/>
  <Override PartName="/xl/drawings/drawing82.xml" ContentType="application/vnd.openxmlformats-officedocument.drawing+xml"/>
  <Override PartName="/xl/drawings/drawing106.xml" ContentType="application/vnd.openxmlformats-officedocument.drawing+xml"/>
  <Override PartName="/xl/drawings/drawing13.xml" ContentType="application/vnd.openxmlformats-officedocument.drawingml.chartshapes+xml"/>
  <Override PartName="/xl/drawings/drawing24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  <Override PartName="/xl/drawings/drawing71.xml" ContentType="application/vnd.openxmlformats-officedocument.drawingml.chartshapes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81.xml" ContentType="application/vnd.openxmlformats-officedocument.drawingml.chart+xml"/>
  <Override PartName="/xl/drawings/drawing120.xml" ContentType="application/vnd.openxmlformats-officedocument.drawing+xml"/>
  <Override PartName="/xl/charts/chart92.xml" ContentType="application/vnd.openxmlformats-officedocument.drawingml.char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worksheets/sheet36.xml" ContentType="application/vnd.openxmlformats-officedocument.spreadsheetml.worksheet+xml"/>
  <Override PartName="/xl/charts/chart12.xml" ContentType="application/vnd.openxmlformats-officedocument.drawingml.char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87.xml" ContentType="application/vnd.openxmlformats-officedocument.drawingml.chartshapes+xml"/>
  <Override PartName="/xl/drawings/drawing98.xml" ContentType="application/vnd.openxmlformats-officedocument.drawing+xml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harts/chart5.xml" ContentType="application/vnd.openxmlformats-officedocument.drawingml.chart+xml"/>
  <Override PartName="/xl/drawings/drawing29.xml" ContentType="application/vnd.openxmlformats-officedocument.drawingml.chartshapes+xml"/>
  <Override PartName="/xl/drawings/drawing76.xml" ContentType="application/vnd.openxmlformats-officedocument.drawing+xml"/>
  <Override PartName="/xl/drawings/drawing18.xml" ContentType="application/vnd.openxmlformats-officedocument.drawing+xml"/>
  <Override PartName="/xl/drawings/drawing65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.xml" ContentType="application/vnd.openxmlformats-officedocument.drawingml.chartshapes+xml"/>
  <Override PartName="/xl/charts/chart39.xml" ContentType="application/vnd.openxmlformats-officedocument.drawingml.chart+xml"/>
  <Override PartName="/xl/drawings/drawing43.xml" ContentType="application/vnd.openxmlformats-officedocument.drawingml.chartshapes+xml"/>
  <Override PartName="/xl/drawings/drawing54.xml" ContentType="application/vnd.openxmlformats-officedocument.drawing+xml"/>
  <Override PartName="/xl/drawings/drawing90.xml" ContentType="application/vnd.openxmlformats-officedocument.drawing+xml"/>
  <Override PartName="/xl/charts/chart86.xml" ContentType="application/vnd.openxmlformats-officedocument.drawingml.chart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75.xml" ContentType="application/vnd.openxmlformats-officedocument.drawingml.chart+xml"/>
  <Override PartName="/xl/drawings/drawing114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drawings/drawing103.xml" ContentType="application/vnd.openxmlformats-officedocument.drawingml.chartshapes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42.xml" ContentType="application/vnd.openxmlformats-officedocument.drawingml.chart+xml"/>
  <Override PartName="/xl/worksheets/sheet55.xml" ContentType="application/vnd.openxmlformats-officedocument.spreadsheetml.worksheet+xml"/>
  <Override PartName="/xl/charts/chart31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autoCompressPictures="0"/>
  <bookViews>
    <workbookView xWindow="0" yWindow="0" windowWidth="19200" windowHeight="11748" tabRatio="903"/>
  </bookViews>
  <sheets>
    <sheet name="Klasse" sheetId="13" r:id="rId1"/>
    <sheet name="1" sheetId="16" r:id="rId2"/>
    <sheet name="2" sheetId="188" r:id="rId3"/>
    <sheet name="3" sheetId="189" r:id="rId4"/>
    <sheet name="4" sheetId="190" r:id="rId5"/>
    <sheet name="5" sheetId="191" r:id="rId6"/>
    <sheet name="6" sheetId="192" r:id="rId7"/>
    <sheet name="7" sheetId="193" r:id="rId8"/>
    <sheet name="8" sheetId="194" r:id="rId9"/>
    <sheet name="9" sheetId="195" r:id="rId10"/>
    <sheet name="10" sheetId="196" r:id="rId11"/>
    <sheet name="11" sheetId="197" r:id="rId12"/>
    <sheet name="12" sheetId="198" r:id="rId13"/>
    <sheet name="13" sheetId="199" r:id="rId14"/>
    <sheet name="14" sheetId="200" r:id="rId15"/>
    <sheet name="15" sheetId="201" r:id="rId16"/>
    <sheet name="16" sheetId="202" r:id="rId17"/>
    <sheet name="17" sheetId="203" r:id="rId18"/>
    <sheet name="18" sheetId="204" r:id="rId19"/>
    <sheet name="19" sheetId="205" r:id="rId20"/>
    <sheet name="20" sheetId="206" r:id="rId21"/>
    <sheet name="21" sheetId="207" r:id="rId22"/>
    <sheet name="22" sheetId="208" r:id="rId23"/>
    <sheet name="23" sheetId="209" r:id="rId24"/>
    <sheet name="24" sheetId="210" r:id="rId25"/>
    <sheet name="25" sheetId="211" r:id="rId26"/>
    <sheet name="26" sheetId="212" r:id="rId27"/>
    <sheet name="27" sheetId="213" r:id="rId28"/>
    <sheet name="28" sheetId="214" r:id="rId29"/>
    <sheet name="29" sheetId="215" r:id="rId30"/>
    <sheet name="30" sheetId="216" r:id="rId31"/>
    <sheet name="PoFo1" sheetId="248" r:id="rId32"/>
    <sheet name="PoFo2" sheetId="219" r:id="rId33"/>
    <sheet name="PoFo3" sheetId="220" r:id="rId34"/>
    <sheet name="PoFo4" sheetId="221" r:id="rId35"/>
    <sheet name="PoFo5" sheetId="222" r:id="rId36"/>
    <sheet name="PoFo6" sheetId="223" r:id="rId37"/>
    <sheet name="PoFo7" sheetId="224" r:id="rId38"/>
    <sheet name="PoFo8" sheetId="225" r:id="rId39"/>
    <sheet name="PoFo9" sheetId="226" r:id="rId40"/>
    <sheet name="PoFo10" sheetId="227" r:id="rId41"/>
    <sheet name="PoFo11" sheetId="228" r:id="rId42"/>
    <sheet name="PoFo12" sheetId="229" r:id="rId43"/>
    <sheet name="PoFo13" sheetId="230" r:id="rId44"/>
    <sheet name="PoFo14" sheetId="231" r:id="rId45"/>
    <sheet name="PoFo15" sheetId="232" r:id="rId46"/>
    <sheet name="PoFo16" sheetId="233" r:id="rId47"/>
    <sheet name="PoFo17" sheetId="234" r:id="rId48"/>
    <sheet name="PoFo18" sheetId="235" r:id="rId49"/>
    <sheet name="PoFo19" sheetId="236" r:id="rId50"/>
    <sheet name="PoFo20" sheetId="237" r:id="rId51"/>
    <sheet name="PoFo21" sheetId="238" r:id="rId52"/>
    <sheet name="PoFo22" sheetId="239" r:id="rId53"/>
    <sheet name="PoFo23" sheetId="240" r:id="rId54"/>
    <sheet name="PoFo24" sheetId="241" r:id="rId55"/>
    <sheet name="PoFo25" sheetId="242" r:id="rId56"/>
    <sheet name="PoFo26" sheetId="243" r:id="rId57"/>
    <sheet name="PoFo27" sheetId="244" r:id="rId58"/>
    <sheet name="PoFo28" sheetId="245" r:id="rId59"/>
    <sheet name="PoFo29" sheetId="246" r:id="rId60"/>
    <sheet name="PoFo30" sheetId="247" r:id="rId61"/>
    <sheet name="Grundlagen Berechnung" sheetId="14" state="hidden" r:id="rId62"/>
  </sheets>
  <definedNames>
    <definedName name="Daten">Klasse!$A$8:$Y$37</definedName>
    <definedName name="_xlnm.Print_Area" localSheetId="31">PoFo1!$A$1:$D$15</definedName>
    <definedName name="_xlnm.Print_Area" localSheetId="40">PoFo10!$A$1:$D$16</definedName>
    <definedName name="_xlnm.Print_Area" localSheetId="41">PoFo11!$A$1:$D$16</definedName>
    <definedName name="_xlnm.Print_Area" localSheetId="42">PoFo12!$A$1:$D$16</definedName>
    <definedName name="_xlnm.Print_Area" localSheetId="43">PoFo13!$A$1:$D$16</definedName>
    <definedName name="_xlnm.Print_Area" localSheetId="44">PoFo14!$A$1:$D$16</definedName>
    <definedName name="_xlnm.Print_Area" localSheetId="45">PoFo15!$A$1:$D$16</definedName>
    <definedName name="_xlnm.Print_Area" localSheetId="46">PoFo16!$A$1:$D$16</definedName>
    <definedName name="_xlnm.Print_Area" localSheetId="47">PoFo17!$A$1:$D$16</definedName>
    <definedName name="_xlnm.Print_Area" localSheetId="48">PoFo18!$A$1:$D$16</definedName>
    <definedName name="_xlnm.Print_Area" localSheetId="49">PoFo19!$A$1:$D$16</definedName>
    <definedName name="_xlnm.Print_Area" localSheetId="32">PoFo2!$A$1:$D$16</definedName>
    <definedName name="_xlnm.Print_Area" localSheetId="50">PoFo20!$A$1:$D$16</definedName>
    <definedName name="_xlnm.Print_Area" localSheetId="51">PoFo21!$A$1:$D$16</definedName>
    <definedName name="_xlnm.Print_Area" localSheetId="52">PoFo22!$A$1:$D$16</definedName>
    <definedName name="_xlnm.Print_Area" localSheetId="53">PoFo23!$A$1:$D$16</definedName>
    <definedName name="_xlnm.Print_Area" localSheetId="54">PoFo24!$A$1:$D$16</definedName>
    <definedName name="_xlnm.Print_Area" localSheetId="55">PoFo25!$A$1:$D$16</definedName>
    <definedName name="_xlnm.Print_Area" localSheetId="56">PoFo26!$A$1:$D$16</definedName>
    <definedName name="_xlnm.Print_Area" localSheetId="57">PoFo27!$A$1:$D$16</definedName>
    <definedName name="_xlnm.Print_Area" localSheetId="58">PoFo28!$A$1:$D$16</definedName>
    <definedName name="_xlnm.Print_Area" localSheetId="59">PoFo29!$A$1:$D$16</definedName>
    <definedName name="_xlnm.Print_Area" localSheetId="33">PoFo3!$A$1:$D$16</definedName>
    <definedName name="_xlnm.Print_Area" localSheetId="60">PoFo30!$A$1:$D$16</definedName>
    <definedName name="_xlnm.Print_Area" localSheetId="34">PoFo4!$A$1:$D$16</definedName>
    <definedName name="_xlnm.Print_Area" localSheetId="35">PoFo5!$A$1:$D$16</definedName>
    <definedName name="_xlnm.Print_Area" localSheetId="36">PoFo6!$A$1:$D$16</definedName>
    <definedName name="_xlnm.Print_Area" localSheetId="37">PoFo7!$A$1:$D$16</definedName>
    <definedName name="_xlnm.Print_Area" localSheetId="38">PoFo8!$A$1:$D$16</definedName>
    <definedName name="_xlnm.Print_Area" localSheetId="39">PoFo9!$A$1:$D$16</definedName>
  </definedNames>
  <calcPr calcId="125725" iterate="1" iterateDelta="1E-4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90"/>
  <c r="J3" i="191"/>
  <c r="J3" i="192"/>
  <c r="J3" i="193"/>
  <c r="J3" i="194"/>
  <c r="J3" i="195"/>
  <c r="J3" i="196"/>
  <c r="J3" i="197"/>
  <c r="J3" i="198"/>
  <c r="J3" i="199"/>
  <c r="J3" i="200"/>
  <c r="J3" i="201"/>
  <c r="J3" i="202"/>
  <c r="J3" i="203"/>
  <c r="J3" i="204"/>
  <c r="J3" i="205"/>
  <c r="J3" i="206"/>
  <c r="J3" i="207"/>
  <c r="J3" i="208"/>
  <c r="J3" i="209"/>
  <c r="J3" i="210"/>
  <c r="J3" i="211"/>
  <c r="J3" i="212"/>
  <c r="J3" i="213"/>
  <c r="J3" i="214"/>
  <c r="J3" i="215"/>
  <c r="J3" i="216"/>
  <c r="J3" i="189"/>
  <c r="F3" i="190"/>
  <c r="F3" i="191"/>
  <c r="F3" i="192"/>
  <c r="F3" i="193"/>
  <c r="F3" i="194"/>
  <c r="F3" i="195"/>
  <c r="F3" i="196"/>
  <c r="F3" i="197"/>
  <c r="F3" i="198"/>
  <c r="F3" i="199"/>
  <c r="F3" i="200"/>
  <c r="F3" i="201"/>
  <c r="F3" i="202"/>
  <c r="F3" i="203"/>
  <c r="F3" i="204"/>
  <c r="F3" i="205"/>
  <c r="F3" i="206"/>
  <c r="F3" i="207"/>
  <c r="F3" i="208"/>
  <c r="F3" i="209"/>
  <c r="F3" i="210"/>
  <c r="F3" i="211"/>
  <c r="F3" i="212"/>
  <c r="F3" i="213"/>
  <c r="F3" i="214"/>
  <c r="F3" i="215"/>
  <c r="F3" i="216"/>
  <c r="F3" i="189"/>
  <c r="B3" i="190"/>
  <c r="B3" i="191"/>
  <c r="B3" i="192"/>
  <c r="B3" i="193"/>
  <c r="B3" i="194"/>
  <c r="B3" i="195"/>
  <c r="B3" i="196"/>
  <c r="B3" i="197"/>
  <c r="B3" i="198"/>
  <c r="B3" i="199"/>
  <c r="B3" i="200"/>
  <c r="B3" i="201"/>
  <c r="B3" i="202"/>
  <c r="B3" i="203"/>
  <c r="B3" i="204"/>
  <c r="B3" i="205"/>
  <c r="B3" i="206"/>
  <c r="B3" i="207"/>
  <c r="B3" i="208"/>
  <c r="B3" i="209"/>
  <c r="B3" i="210"/>
  <c r="B3" i="211"/>
  <c r="B3" i="212"/>
  <c r="B3" i="213"/>
  <c r="B3" i="214"/>
  <c r="B3" i="215"/>
  <c r="B3" i="216"/>
  <c r="B3" i="189"/>
  <c r="J3" i="188"/>
  <c r="J3" i="16"/>
  <c r="F3" i="188"/>
  <c r="B3"/>
  <c r="D11" i="248"/>
  <c r="C11"/>
  <c r="B11"/>
  <c r="D11" i="247"/>
  <c r="C11"/>
  <c r="B11"/>
  <c r="D14"/>
  <c r="D12" i="246"/>
  <c r="C14" i="247"/>
  <c r="C13" i="248"/>
  <c r="D13" i="246"/>
  <c r="D14"/>
  <c r="AA21" i="248"/>
  <c r="B12" i="247"/>
  <c r="C13" i="246"/>
  <c r="AA21" i="247"/>
  <c r="B12" i="248"/>
  <c r="C14" i="246"/>
  <c r="B14"/>
  <c r="D12" i="248"/>
  <c r="D12" i="247"/>
  <c r="B13"/>
  <c r="C12" i="246"/>
  <c r="C12" i="248"/>
  <c r="AA21" i="246"/>
  <c r="B12"/>
  <c r="B13" i="248"/>
  <c r="C13" i="247"/>
  <c r="D13"/>
  <c r="D13" i="248"/>
  <c r="B13" i="246"/>
  <c r="C12" i="247"/>
  <c r="B14"/>
  <c r="A11" i="248" l="1"/>
  <c r="C15" i="247"/>
  <c r="A11"/>
  <c r="B15"/>
  <c r="D15"/>
  <c r="B15" i="246"/>
  <c r="C15"/>
  <c r="D15"/>
  <c r="D11"/>
  <c r="C11"/>
  <c r="B11"/>
  <c r="A11"/>
  <c r="C13" i="245"/>
  <c r="C14"/>
  <c r="D14"/>
  <c r="C12"/>
  <c r="B13"/>
  <c r="D13"/>
  <c r="B12"/>
  <c r="D12"/>
  <c r="AA21"/>
  <c r="B14"/>
  <c r="B15" l="1"/>
  <c r="C15"/>
  <c r="D15"/>
  <c r="D11"/>
  <c r="C11"/>
  <c r="B11"/>
  <c r="A11"/>
  <c r="B13" i="244"/>
  <c r="C14"/>
  <c r="B12"/>
  <c r="D14"/>
  <c r="D12"/>
  <c r="B14"/>
  <c r="C12"/>
  <c r="D13"/>
  <c r="AA21"/>
  <c r="C13"/>
  <c r="B15" l="1"/>
  <c r="C15"/>
  <c r="D15"/>
  <c r="D11"/>
  <c r="C11"/>
  <c r="B11"/>
  <c r="A11"/>
  <c r="B14" i="243"/>
  <c r="D12"/>
  <c r="D13"/>
  <c r="C12"/>
  <c r="B12"/>
  <c r="AA21"/>
  <c r="D14"/>
  <c r="C13"/>
  <c r="C14"/>
  <c r="B13"/>
  <c r="B15" l="1"/>
  <c r="C15"/>
  <c r="D15"/>
  <c r="D11"/>
  <c r="C11"/>
  <c r="B11"/>
  <c r="A11"/>
  <c r="B13" i="242"/>
  <c r="B14"/>
  <c r="C14"/>
  <c r="D12"/>
  <c r="AA21"/>
  <c r="C12"/>
  <c r="D13"/>
  <c r="D14"/>
  <c r="B12"/>
  <c r="C13"/>
  <c r="B15" l="1"/>
  <c r="C15"/>
  <c r="D15"/>
  <c r="D11"/>
  <c r="C11"/>
  <c r="B11"/>
  <c r="A11"/>
  <c r="AA21" i="241"/>
  <c r="B12"/>
  <c r="C13"/>
  <c r="D14"/>
  <c r="B13"/>
  <c r="C14"/>
  <c r="D13"/>
  <c r="D12"/>
  <c r="B14"/>
  <c r="C12"/>
  <c r="B15" l="1"/>
  <c r="C15"/>
  <c r="D15"/>
  <c r="D11"/>
  <c r="C11"/>
  <c r="B11"/>
  <c r="A11"/>
  <c r="D13" i="240"/>
  <c r="D14"/>
  <c r="AA21"/>
  <c r="D12"/>
  <c r="C13"/>
  <c r="B13"/>
  <c r="B14"/>
  <c r="B12"/>
  <c r="C14"/>
  <c r="C12"/>
  <c r="B15" l="1"/>
  <c r="C15"/>
  <c r="D15"/>
  <c r="D11"/>
  <c r="C11"/>
  <c r="B11"/>
  <c r="A11"/>
  <c r="B13" i="239"/>
  <c r="C14"/>
  <c r="B12"/>
  <c r="C13"/>
  <c r="D14"/>
  <c r="C12"/>
  <c r="D13"/>
  <c r="AA21"/>
  <c r="D12"/>
  <c r="B14"/>
  <c r="B15" l="1"/>
  <c r="C15"/>
  <c r="D15"/>
  <c r="D11"/>
  <c r="C11"/>
  <c r="B11"/>
  <c r="A11"/>
  <c r="B13" i="238"/>
  <c r="C14"/>
  <c r="B12"/>
  <c r="C13"/>
  <c r="D14"/>
  <c r="C12"/>
  <c r="D13"/>
  <c r="AA21"/>
  <c r="D12"/>
  <c r="B14"/>
  <c r="B15" l="1"/>
  <c r="C15"/>
  <c r="D15"/>
  <c r="D11"/>
  <c r="C11"/>
  <c r="B11"/>
  <c r="A11"/>
  <c r="B13" i="237"/>
  <c r="C14"/>
  <c r="B12"/>
  <c r="C13"/>
  <c r="D14"/>
  <c r="C12"/>
  <c r="D13"/>
  <c r="AA21"/>
  <c r="D12"/>
  <c r="B14"/>
  <c r="B15" l="1"/>
  <c r="C15"/>
  <c r="D15"/>
  <c r="D11"/>
  <c r="C11"/>
  <c r="B11"/>
  <c r="A11"/>
  <c r="D12" i="236"/>
  <c r="B14"/>
  <c r="C12"/>
  <c r="D13"/>
  <c r="AA21"/>
  <c r="B12"/>
  <c r="C13"/>
  <c r="D14"/>
  <c r="B13"/>
  <c r="C14"/>
  <c r="B15" l="1"/>
  <c r="C15"/>
  <c r="D15"/>
  <c r="D11"/>
  <c r="C11"/>
  <c r="B11"/>
  <c r="A11"/>
  <c r="AA21" i="235"/>
  <c r="B12"/>
  <c r="C13"/>
  <c r="D14"/>
  <c r="B13"/>
  <c r="C14"/>
  <c r="D13"/>
  <c r="D12"/>
  <c r="B14"/>
  <c r="C12"/>
  <c r="B15" l="1"/>
  <c r="C15"/>
  <c r="D15"/>
  <c r="D11"/>
  <c r="C11"/>
  <c r="B11"/>
  <c r="A11"/>
  <c r="AA21" i="234"/>
  <c r="B13"/>
  <c r="C13"/>
  <c r="D14"/>
  <c r="D12"/>
  <c r="C14"/>
  <c r="C12"/>
  <c r="D13"/>
  <c r="B14"/>
  <c r="B12"/>
  <c r="B15" l="1"/>
  <c r="C15"/>
  <c r="D15"/>
  <c r="D11"/>
  <c r="C11"/>
  <c r="B11"/>
  <c r="A11"/>
  <c r="B12" i="233"/>
  <c r="D12"/>
  <c r="B14"/>
  <c r="C12"/>
  <c r="D13"/>
  <c r="AA21"/>
  <c r="C13"/>
  <c r="D14"/>
  <c r="B13"/>
  <c r="C14"/>
  <c r="B15" l="1"/>
  <c r="C15"/>
  <c r="D15"/>
  <c r="D11"/>
  <c r="C11"/>
  <c r="B11"/>
  <c r="A11"/>
  <c r="D13" i="232"/>
  <c r="B13"/>
  <c r="D12"/>
  <c r="B12"/>
  <c r="C13"/>
  <c r="AA21"/>
  <c r="C12"/>
  <c r="D14"/>
  <c r="D15" l="1"/>
  <c r="D11"/>
  <c r="C11"/>
  <c r="B11"/>
  <c r="A11"/>
  <c r="C13" i="231"/>
  <c r="B12"/>
  <c r="C12"/>
  <c r="B13"/>
  <c r="AA21"/>
  <c r="D12"/>
  <c r="D13"/>
  <c r="D11" l="1"/>
  <c r="C11"/>
  <c r="B11"/>
  <c r="A11"/>
  <c r="D12" i="230"/>
  <c r="D13"/>
  <c r="B13"/>
  <c r="C13"/>
  <c r="C12"/>
  <c r="AA21"/>
  <c r="B12"/>
  <c r="D11" l="1"/>
  <c r="C11"/>
  <c r="B11"/>
  <c r="A11"/>
  <c r="C13" i="229"/>
  <c r="AA21"/>
  <c r="D12"/>
  <c r="C12"/>
  <c r="B13"/>
  <c r="B12"/>
  <c r="D13"/>
  <c r="D11" l="1"/>
  <c r="C11"/>
  <c r="B11"/>
  <c r="A11"/>
  <c r="D12" i="228"/>
  <c r="C12"/>
  <c r="B12"/>
  <c r="AA21"/>
  <c r="D13"/>
  <c r="C13"/>
  <c r="B13"/>
  <c r="D11" l="1"/>
  <c r="C11"/>
  <c r="B11"/>
  <c r="A11"/>
  <c r="AA21" i="227"/>
  <c r="B12"/>
  <c r="D12"/>
  <c r="C13"/>
  <c r="C12"/>
  <c r="B13"/>
  <c r="D13"/>
  <c r="D11" l="1"/>
  <c r="C11"/>
  <c r="B11"/>
  <c r="A11"/>
  <c r="C12" i="226"/>
  <c r="B12"/>
  <c r="AA21"/>
  <c r="C13"/>
  <c r="D13"/>
  <c r="B13"/>
  <c r="D12"/>
  <c r="D11" l="1"/>
  <c r="C11"/>
  <c r="B11"/>
  <c r="A11"/>
  <c r="B13" i="225"/>
  <c r="AA21"/>
  <c r="C12"/>
  <c r="B12"/>
  <c r="D13"/>
  <c r="C13"/>
  <c r="D12"/>
  <c r="D11" l="1"/>
  <c r="C11"/>
  <c r="B11"/>
  <c r="A11"/>
  <c r="B12" i="224"/>
  <c r="AA21"/>
  <c r="C12"/>
  <c r="D13"/>
  <c r="B13"/>
  <c r="C13"/>
  <c r="D12"/>
  <c r="D11" l="1"/>
  <c r="C11"/>
  <c r="B11"/>
  <c r="A11"/>
  <c r="B12" i="223"/>
  <c r="AA21"/>
  <c r="D13"/>
  <c r="C12"/>
  <c r="B13"/>
  <c r="C13"/>
  <c r="D12"/>
  <c r="D11" l="1"/>
  <c r="C11"/>
  <c r="B11"/>
  <c r="A11"/>
  <c r="B12" i="222"/>
  <c r="AA21"/>
  <c r="C12"/>
  <c r="D13"/>
  <c r="B13"/>
  <c r="C13"/>
  <c r="D12"/>
  <c r="D11" l="1"/>
  <c r="C11"/>
  <c r="B11"/>
  <c r="A11"/>
  <c r="B12" i="221"/>
  <c r="D12"/>
  <c r="C13"/>
  <c r="C12"/>
  <c r="B13"/>
  <c r="D13"/>
  <c r="AA21"/>
  <c r="D11" l="1"/>
  <c r="C11"/>
  <c r="B11"/>
  <c r="A11"/>
  <c r="B13" i="220"/>
  <c r="D13"/>
  <c r="B12"/>
  <c r="D12"/>
  <c r="C12"/>
  <c r="AA21"/>
  <c r="C13"/>
  <c r="D11" l="1"/>
  <c r="C11"/>
  <c r="B11"/>
  <c r="A11"/>
  <c r="B13" i="219"/>
  <c r="D13"/>
  <c r="C12"/>
  <c r="B12"/>
  <c r="AA21"/>
  <c r="C13"/>
  <c r="D12"/>
  <c r="D11" l="1"/>
  <c r="C11"/>
  <c r="B11"/>
  <c r="A11"/>
  <c r="B3" i="16"/>
  <c r="U34" i="13" l="1"/>
  <c r="V34" s="1"/>
  <c r="Y34"/>
  <c r="U35"/>
  <c r="V35"/>
  <c r="W35"/>
  <c r="X35"/>
  <c r="Y35"/>
  <c r="U36"/>
  <c r="V36" s="1"/>
  <c r="Y36"/>
  <c r="U37"/>
  <c r="V37"/>
  <c r="W37"/>
  <c r="X37"/>
  <c r="Y37"/>
  <c r="N34"/>
  <c r="O34" s="1"/>
  <c r="R34"/>
  <c r="N35"/>
  <c r="O35"/>
  <c r="P35"/>
  <c r="Q35"/>
  <c r="R35"/>
  <c r="N36"/>
  <c r="O36" s="1"/>
  <c r="R36"/>
  <c r="N37"/>
  <c r="O37"/>
  <c r="P37"/>
  <c r="Q37"/>
  <c r="R37"/>
  <c r="H35"/>
  <c r="J35"/>
  <c r="H37"/>
  <c r="J37"/>
  <c r="G34"/>
  <c r="I34" s="1"/>
  <c r="G35"/>
  <c r="I35" s="1"/>
  <c r="G36"/>
  <c r="I36" s="1"/>
  <c r="G37"/>
  <c r="I37" s="1"/>
  <c r="F3" i="16"/>
  <c r="E1" i="188"/>
  <c r="J36" i="13" l="1"/>
  <c r="H36"/>
  <c r="J34"/>
  <c r="H34"/>
  <c r="K37"/>
  <c r="K36"/>
  <c r="K35"/>
  <c r="K34"/>
  <c r="P36"/>
  <c r="P34"/>
  <c r="W36"/>
  <c r="W34"/>
  <c r="X36"/>
  <c r="X34"/>
  <c r="Q36"/>
  <c r="Q34"/>
  <c r="C50"/>
  <c r="C49"/>
  <c r="E48"/>
  <c r="K8" i="216"/>
  <c r="E1" i="197"/>
  <c r="K8" i="208"/>
  <c r="K7" i="188"/>
  <c r="G8" i="198"/>
  <c r="K7" i="211"/>
  <c r="C8" i="191"/>
  <c r="E1" i="204"/>
  <c r="G7" i="214"/>
  <c r="C7" i="194"/>
  <c r="G8" i="206"/>
  <c r="C6" i="216"/>
  <c r="A3" i="199"/>
  <c r="K8" i="207"/>
  <c r="A3" i="188"/>
  <c r="G8" i="199"/>
  <c r="A3" i="210"/>
  <c r="G8" i="190"/>
  <c r="C8" i="202"/>
  <c r="K7" i="213"/>
  <c r="C8" i="194"/>
  <c r="G7" i="205"/>
  <c r="E1" i="216"/>
  <c r="E1" i="198"/>
  <c r="C8" i="208"/>
  <c r="K8" i="188"/>
  <c r="C8" i="198"/>
  <c r="A3" i="211"/>
  <c r="G7" i="190"/>
  <c r="C8" i="200"/>
  <c r="A3" i="213"/>
  <c r="G8" i="193"/>
  <c r="E1" i="206"/>
  <c r="G7" i="215"/>
  <c r="K8" i="197"/>
  <c r="K7" i="208"/>
  <c r="G8" i="188"/>
  <c r="K7" i="200"/>
  <c r="C7" i="209"/>
  <c r="E1" i="190"/>
  <c r="K8" i="201"/>
  <c r="A3" i="212"/>
  <c r="A3" i="192"/>
  <c r="A3" i="205"/>
  <c r="C6" i="215"/>
  <c r="A3" i="196"/>
  <c r="G8" i="207"/>
  <c r="G7" i="16"/>
  <c r="E1" i="200"/>
  <c r="E1" i="211"/>
  <c r="E1" i="191"/>
  <c r="K8" i="200"/>
  <c r="E1" i="212"/>
  <c r="G8" i="192"/>
  <c r="G7" i="202"/>
  <c r="C8" i="214"/>
  <c r="G7" i="195"/>
  <c r="C7" i="207"/>
  <c r="E1" i="16"/>
  <c r="G7" i="199"/>
  <c r="C8" i="210"/>
  <c r="K7" i="190"/>
  <c r="E1" i="203"/>
  <c r="K7" i="212"/>
  <c r="C7" i="191"/>
  <c r="C8" i="203"/>
  <c r="G8" i="214"/>
  <c r="E1" i="194"/>
  <c r="K8" i="206"/>
  <c r="C8" i="216"/>
  <c r="C7" i="197"/>
  <c r="G7" i="209"/>
  <c r="G8" i="189"/>
  <c r="G7" i="201"/>
  <c r="C7" i="213"/>
  <c r="A3" i="193"/>
  <c r="C7" i="202"/>
  <c r="K8" i="214"/>
  <c r="K7" i="194"/>
  <c r="E1" i="205"/>
  <c r="C7" i="215"/>
  <c r="G7" i="198"/>
  <c r="G8" i="209"/>
  <c r="A3" i="190"/>
  <c r="C8" i="201"/>
  <c r="C7" i="212"/>
  <c r="C8" i="192"/>
  <c r="K7" i="204"/>
  <c r="A3" i="214"/>
  <c r="C7" i="193"/>
  <c r="C8" i="205"/>
  <c r="G8" i="215"/>
  <c r="C8" i="195"/>
  <c r="A3" i="209"/>
  <c r="C7" i="188"/>
  <c r="C7" i="199"/>
  <c r="G8" i="212"/>
  <c r="G7" i="191"/>
  <c r="G8" i="203"/>
  <c r="K6" i="214"/>
  <c r="A3" i="195"/>
  <c r="G7" i="204"/>
  <c r="K6" i="215"/>
  <c r="K7" i="196"/>
  <c r="K7" i="207"/>
  <c r="K8" i="16"/>
  <c r="E1" i="201"/>
  <c r="G8" i="211"/>
  <c r="G8" i="191"/>
  <c r="A3" i="203"/>
  <c r="C8" i="213"/>
  <c r="G8" i="194"/>
  <c r="C8" i="206"/>
  <c r="A3" i="216"/>
  <c r="K7" i="195"/>
  <c r="G7" i="207"/>
  <c r="G8" i="16"/>
  <c r="K7" i="197"/>
  <c r="K7" i="210"/>
  <c r="C7" i="190"/>
  <c r="C7" i="201"/>
  <c r="G6" i="213"/>
  <c r="K8" i="193"/>
  <c r="G8" i="205"/>
  <c r="K7" i="216"/>
  <c r="C8" i="197"/>
  <c r="G7" i="206"/>
  <c r="K7" i="16"/>
  <c r="C7" i="198"/>
  <c r="E1" i="210"/>
  <c r="K7" i="189"/>
  <c r="G8" i="202"/>
  <c r="E1" i="213"/>
  <c r="K7" i="193"/>
  <c r="K8" i="204"/>
  <c r="G6" i="215"/>
  <c r="G8" i="196"/>
  <c r="C7" i="208"/>
  <c r="C7" i="16"/>
  <c r="G8" i="197"/>
  <c r="K8" i="209"/>
  <c r="C8" i="188"/>
  <c r="K7" i="199"/>
  <c r="C8" i="212"/>
  <c r="K7" i="192"/>
  <c r="A3" i="204"/>
  <c r="K7" i="215"/>
  <c r="K8" i="196"/>
  <c r="A3" i="208"/>
  <c r="C8" i="16"/>
  <c r="C8" i="199"/>
  <c r="G8" i="208"/>
  <c r="G7" i="189"/>
  <c r="C7" i="200"/>
  <c r="C8" i="211"/>
  <c r="E1" i="192"/>
  <c r="G7" i="203"/>
  <c r="K7" i="214"/>
  <c r="K8" i="195"/>
  <c r="C7" i="206"/>
  <c r="K6" i="216"/>
  <c r="A3" i="198"/>
  <c r="G7" i="210"/>
  <c r="K8" i="189"/>
  <c r="K8" i="199"/>
  <c r="C7" i="211"/>
  <c r="K8" i="191"/>
  <c r="E1" i="202"/>
  <c r="C6" i="213"/>
  <c r="E1" i="195"/>
  <c r="K7" i="206"/>
  <c r="G6" i="216"/>
  <c r="K7" i="198"/>
  <c r="K7" i="209"/>
  <c r="C7" i="189"/>
  <c r="G8" i="201"/>
  <c r="K8" i="210"/>
  <c r="K8" i="190"/>
  <c r="K7" i="202"/>
  <c r="E1" i="214"/>
  <c r="G7" i="193"/>
  <c r="C7" i="205"/>
  <c r="K8" i="215"/>
  <c r="C8" i="196"/>
  <c r="G7" i="208"/>
  <c r="A3" i="189"/>
  <c r="A3" i="200"/>
  <c r="G7" i="212"/>
  <c r="E1" i="193"/>
  <c r="K7" i="201"/>
  <c r="G7" i="213"/>
  <c r="C8" i="193"/>
  <c r="C7" i="203"/>
  <c r="E1" i="215"/>
  <c r="A3" i="197"/>
  <c r="E1" i="209"/>
  <c r="E1" i="189"/>
  <c r="G8" i="200"/>
  <c r="G7" i="211"/>
  <c r="K7" i="191"/>
  <c r="K8" i="203"/>
  <c r="K8" i="213"/>
  <c r="G7" i="192"/>
  <c r="C7" i="204"/>
  <c r="A3" i="215"/>
  <c r="G8" i="195"/>
  <c r="E1" i="208"/>
  <c r="A3" i="16"/>
  <c r="K8" i="198"/>
  <c r="C7" i="210"/>
  <c r="A3" i="191"/>
  <c r="A3" i="202"/>
  <c r="K6" i="213"/>
  <c r="G7" i="194"/>
  <c r="K7" i="203"/>
  <c r="C6" i="214"/>
  <c r="C7" i="195"/>
  <c r="A3" i="206"/>
  <c r="C7" i="216"/>
  <c r="E1" i="199"/>
  <c r="G8" i="210"/>
  <c r="C8" i="190"/>
  <c r="K8" i="202"/>
  <c r="G8" i="213"/>
  <c r="A3" i="194"/>
  <c r="K7" i="205"/>
  <c r="G6" i="214"/>
  <c r="K8" i="194"/>
  <c r="A3" i="207"/>
  <c r="G8" i="216"/>
  <c r="C7" i="196"/>
  <c r="C8" i="209"/>
  <c r="C8" i="189"/>
  <c r="G7" i="200"/>
  <c r="K8" i="212"/>
  <c r="C7" i="192"/>
  <c r="C8" i="204"/>
  <c r="C8" i="215"/>
  <c r="G7" i="196"/>
  <c r="K8" i="205"/>
  <c r="G7" i="216"/>
  <c r="G7" i="197"/>
  <c r="C8" i="207"/>
  <c r="G7" i="188"/>
  <c r="A3" i="201"/>
  <c r="K8" i="211"/>
  <c r="K8" i="192"/>
  <c r="G8" i="204"/>
  <c r="C7" i="214"/>
  <c r="E1" i="196"/>
  <c r="E1" i="207"/>
  <c r="C5" i="213" l="1"/>
  <c r="G5"/>
  <c r="K5"/>
  <c r="K5" i="214"/>
  <c r="G5"/>
  <c r="C5"/>
  <c r="C5" i="215"/>
  <c r="G5"/>
  <c r="K5"/>
  <c r="G5" i="216"/>
  <c r="K5"/>
  <c r="C5"/>
  <c r="U9" i="13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N8"/>
  <c r="D14" i="220"/>
  <c r="C14" i="224"/>
  <c r="B14" i="225"/>
  <c r="C6" i="197"/>
  <c r="G6" i="207"/>
  <c r="C6" i="208"/>
  <c r="G6" i="211"/>
  <c r="G6" i="208"/>
  <c r="D14" i="223"/>
  <c r="C14" i="227"/>
  <c r="B14" i="230"/>
  <c r="K6" i="195"/>
  <c r="G6"/>
  <c r="G6" i="190"/>
  <c r="D14" i="248"/>
  <c r="C14" i="221"/>
  <c r="B14" i="224"/>
  <c r="C6" i="205"/>
  <c r="K6"/>
  <c r="K6" i="188"/>
  <c r="G6" i="210"/>
  <c r="K6" i="204"/>
  <c r="C14" i="222"/>
  <c r="B14" i="223"/>
  <c r="G6" i="192"/>
  <c r="C6" i="193"/>
  <c r="G6" i="203"/>
  <c r="G6" i="209"/>
  <c r="K6" i="16"/>
  <c r="C6" i="207"/>
  <c r="D14" i="228"/>
  <c r="B14" i="220"/>
  <c r="G6" i="191"/>
  <c r="C6" i="203"/>
  <c r="D14" i="230"/>
  <c r="G6" i="189"/>
  <c r="C6" i="190"/>
  <c r="D14" i="224"/>
  <c r="B14" i="229"/>
  <c r="C6" i="189"/>
  <c r="K6"/>
  <c r="G6" i="200"/>
  <c r="D14" i="226"/>
  <c r="B14" i="231"/>
  <c r="K6" i="196"/>
  <c r="C6" i="210"/>
  <c r="K6" i="201"/>
  <c r="D14" i="229"/>
  <c r="G6" i="196"/>
  <c r="C6" i="188"/>
  <c r="K6" i="203"/>
  <c r="B14" i="219"/>
  <c r="C6" i="201"/>
  <c r="K6" i="194"/>
  <c r="C14" i="229"/>
  <c r="G6" i="199"/>
  <c r="D14" i="227"/>
  <c r="C6" i="209"/>
  <c r="G6" i="198"/>
  <c r="G6" i="193"/>
  <c r="D14" i="221"/>
  <c r="C14" i="225"/>
  <c r="B14" i="228"/>
  <c r="K6" i="200"/>
  <c r="K6" i="206"/>
  <c r="K6" i="197"/>
  <c r="G6"/>
  <c r="D14" i="222"/>
  <c r="C14" i="226"/>
  <c r="B14" i="227"/>
  <c r="G6" i="212"/>
  <c r="G6" i="16"/>
  <c r="G6" i="206"/>
  <c r="K6" i="191"/>
  <c r="C14" i="220"/>
  <c r="B14" i="221"/>
  <c r="C6" i="194"/>
  <c r="K6" i="208"/>
  <c r="G6" i="194"/>
  <c r="C6" i="195"/>
  <c r="G6" i="205"/>
  <c r="D14" i="219"/>
  <c r="C14" i="223"/>
  <c r="B14" i="226"/>
  <c r="C6" i="206"/>
  <c r="G6" i="188"/>
  <c r="K6" i="202"/>
  <c r="K6" i="193"/>
  <c r="K6" i="199"/>
  <c r="C6" i="191"/>
  <c r="C14" i="232"/>
  <c r="G6" i="202"/>
  <c r="C6" i="192"/>
  <c r="C6" i="211"/>
  <c r="C14" i="219"/>
  <c r="C6" i="212"/>
  <c r="C6" i="196"/>
  <c r="C14" i="228"/>
  <c r="G6" i="204"/>
  <c r="K6" i="192"/>
  <c r="C6" i="200"/>
  <c r="K6" i="211"/>
  <c r="C14" i="230"/>
  <c r="K6" i="212"/>
  <c r="C6" i="204"/>
  <c r="C6" i="199"/>
  <c r="K6" i="210"/>
  <c r="C14" i="248"/>
  <c r="C6" i="202"/>
  <c r="K6" i="190"/>
  <c r="D14" i="231"/>
  <c r="B14" i="222"/>
  <c r="G6" i="201"/>
  <c r="D14" i="225"/>
  <c r="B14" i="232"/>
  <c r="K6" i="198"/>
  <c r="C14" i="231"/>
  <c r="C6" i="198"/>
  <c r="K6" i="209"/>
  <c r="K6" i="207"/>
  <c r="D15" i="231" l="1"/>
  <c r="D15" i="229"/>
  <c r="D15" i="227"/>
  <c r="D15" i="225"/>
  <c r="D15" i="223"/>
  <c r="D15" i="221"/>
  <c r="D15" i="219"/>
  <c r="D15" i="248"/>
  <c r="D15" i="230"/>
  <c r="D15" i="228"/>
  <c r="D15" i="226"/>
  <c r="D15" i="224"/>
  <c r="D15" i="222"/>
  <c r="D15" i="220"/>
  <c r="C15" i="248"/>
  <c r="C15" i="231"/>
  <c r="C15" i="229"/>
  <c r="C15" i="227"/>
  <c r="C15" i="225"/>
  <c r="C15" i="223"/>
  <c r="C15" i="221"/>
  <c r="C15" i="219"/>
  <c r="C15" i="232"/>
  <c r="C15" i="230"/>
  <c r="C15" i="228"/>
  <c r="C15" i="226"/>
  <c r="C15" i="224"/>
  <c r="C15" i="222"/>
  <c r="C15" i="220"/>
  <c r="B15" i="232"/>
  <c r="B15" i="230"/>
  <c r="B15" i="228"/>
  <c r="B15" i="226"/>
  <c r="B15" i="224"/>
  <c r="B15" i="222"/>
  <c r="B15" i="220"/>
  <c r="B15" i="231"/>
  <c r="B15" i="229"/>
  <c r="B15" i="227"/>
  <c r="B15" i="225"/>
  <c r="B15" i="223"/>
  <c r="B15" i="221"/>
  <c r="B15" i="219"/>
  <c r="G5" i="211"/>
  <c r="K5"/>
  <c r="C5"/>
  <c r="G5" i="212"/>
  <c r="K5"/>
  <c r="C5" i="210"/>
  <c r="C5" i="188"/>
  <c r="G5" i="210"/>
  <c r="G5" i="188"/>
  <c r="K5" i="210"/>
  <c r="K5" i="188"/>
  <c r="C5" i="212"/>
  <c r="C5" i="208"/>
  <c r="C5" i="206"/>
  <c r="C5" i="204"/>
  <c r="C5" i="202"/>
  <c r="C5" i="200"/>
  <c r="C5" i="198"/>
  <c r="C5" i="196"/>
  <c r="C5" i="194"/>
  <c r="C5" i="192"/>
  <c r="C5" i="190"/>
  <c r="G5" i="209"/>
  <c r="G5" i="207"/>
  <c r="G5" i="205"/>
  <c r="G5" i="203"/>
  <c r="G5" i="201"/>
  <c r="G5" i="199"/>
  <c r="G5" i="197"/>
  <c r="G5" i="195"/>
  <c r="G5" i="193"/>
  <c r="G5" i="191"/>
  <c r="G5" i="189"/>
  <c r="K5" i="209"/>
  <c r="K5" i="207"/>
  <c r="K5" i="205"/>
  <c r="K5" i="203"/>
  <c r="K5" i="201"/>
  <c r="K5" i="199"/>
  <c r="K5" i="197"/>
  <c r="K5" i="195"/>
  <c r="K5" i="193"/>
  <c r="K5" i="191"/>
  <c r="K5" i="189"/>
  <c r="C5" i="209"/>
  <c r="C5" i="207"/>
  <c r="C5" i="205"/>
  <c r="C5" i="203"/>
  <c r="C5" i="201"/>
  <c r="C5" i="199"/>
  <c r="C5" i="197"/>
  <c r="C5" i="195"/>
  <c r="C5" i="193"/>
  <c r="C5" i="191"/>
  <c r="C5" i="189"/>
  <c r="G5" i="208"/>
  <c r="G5" i="206"/>
  <c r="G5" i="204"/>
  <c r="G5" i="202"/>
  <c r="G5" i="200"/>
  <c r="G5" i="198"/>
  <c r="G5" i="196"/>
  <c r="G5" i="194"/>
  <c r="G5" i="192"/>
  <c r="G5" i="190"/>
  <c r="K5" i="208"/>
  <c r="K5" i="206"/>
  <c r="K5" i="204"/>
  <c r="K5" i="202"/>
  <c r="K5" i="200"/>
  <c r="K5" i="198"/>
  <c r="K5" i="196"/>
  <c r="K5" i="194"/>
  <c r="K5" i="192"/>
  <c r="K5" i="190"/>
  <c r="G8" i="13"/>
  <c r="B14" i="248"/>
  <c r="C6" i="16"/>
  <c r="B15" i="248" l="1"/>
  <c r="G39" i="13"/>
  <c r="Y23"/>
  <c r="Y24"/>
  <c r="Y25"/>
  <c r="Y26"/>
  <c r="Y27"/>
  <c r="Y28"/>
  <c r="Y29"/>
  <c r="Y30"/>
  <c r="Y31"/>
  <c r="Y32"/>
  <c r="Y33"/>
  <c r="R23"/>
  <c r="R24"/>
  <c r="R25"/>
  <c r="R26"/>
  <c r="R27"/>
  <c r="R28"/>
  <c r="R29"/>
  <c r="R30"/>
  <c r="R31"/>
  <c r="R32"/>
  <c r="R33"/>
  <c r="X23"/>
  <c r="X24"/>
  <c r="X25"/>
  <c r="X26"/>
  <c r="X27"/>
  <c r="X28"/>
  <c r="X29"/>
  <c r="X30"/>
  <c r="X31"/>
  <c r="X32"/>
  <c r="X33"/>
  <c r="Q23"/>
  <c r="Q24"/>
  <c r="Q25"/>
  <c r="Q26"/>
  <c r="Q27"/>
  <c r="Q28"/>
  <c r="Q29"/>
  <c r="Q30"/>
  <c r="Q31"/>
  <c r="Q32"/>
  <c r="Q33"/>
  <c r="W23"/>
  <c r="W24"/>
  <c r="W25"/>
  <c r="W26"/>
  <c r="W27"/>
  <c r="W28"/>
  <c r="W29"/>
  <c r="W30"/>
  <c r="W31"/>
  <c r="W32"/>
  <c r="W33"/>
  <c r="P23"/>
  <c r="P24"/>
  <c r="P25"/>
  <c r="P26"/>
  <c r="P27"/>
  <c r="P28"/>
  <c r="P29"/>
  <c r="P30"/>
  <c r="P31"/>
  <c r="P32"/>
  <c r="P33"/>
  <c r="K24"/>
  <c r="K25"/>
  <c r="K26"/>
  <c r="K27"/>
  <c r="K28"/>
  <c r="K29"/>
  <c r="K30"/>
  <c r="K31"/>
  <c r="K32"/>
  <c r="K33"/>
  <c r="J24"/>
  <c r="J25"/>
  <c r="J26"/>
  <c r="J27"/>
  <c r="J28"/>
  <c r="J29"/>
  <c r="J30"/>
  <c r="J31"/>
  <c r="J32"/>
  <c r="J33"/>
  <c r="I24"/>
  <c r="I25"/>
  <c r="I26"/>
  <c r="I27"/>
  <c r="I28"/>
  <c r="I29"/>
  <c r="I30"/>
  <c r="I31"/>
  <c r="I32"/>
  <c r="I33"/>
  <c r="V23"/>
  <c r="V24"/>
  <c r="V25"/>
  <c r="V26"/>
  <c r="V27"/>
  <c r="V28"/>
  <c r="V29"/>
  <c r="V30"/>
  <c r="V31"/>
  <c r="V32"/>
  <c r="V33"/>
  <c r="O23"/>
  <c r="O24"/>
  <c r="O25"/>
  <c r="O26"/>
  <c r="O27"/>
  <c r="O28"/>
  <c r="O29"/>
  <c r="O30"/>
  <c r="O31"/>
  <c r="O32"/>
  <c r="O33"/>
  <c r="H24"/>
  <c r="H25"/>
  <c r="H26"/>
  <c r="H27"/>
  <c r="H28"/>
  <c r="H29"/>
  <c r="H30"/>
  <c r="H31"/>
  <c r="H32"/>
  <c r="H33"/>
  <c r="T46"/>
  <c r="M46"/>
  <c r="F46"/>
  <c r="U39" l="1"/>
  <c r="N39"/>
  <c r="C5" i="16"/>
  <c r="S45" i="13" l="1"/>
  <c r="S44"/>
  <c r="S43"/>
  <c r="S42"/>
  <c r="L45"/>
  <c r="L44"/>
  <c r="L43"/>
  <c r="L42"/>
  <c r="E45"/>
  <c r="E44"/>
  <c r="E43"/>
  <c r="E42"/>
  <c r="Q7"/>
  <c r="R21" s="1"/>
  <c r="P7"/>
  <c r="O7"/>
  <c r="R6"/>
  <c r="Q6"/>
  <c r="Q21" s="1"/>
  <c r="P6"/>
  <c r="J7"/>
  <c r="I7"/>
  <c r="H7"/>
  <c r="K6"/>
  <c r="J6"/>
  <c r="I6"/>
  <c r="V7"/>
  <c r="O21" l="1"/>
  <c r="P21"/>
  <c r="J23"/>
  <c r="K23"/>
  <c r="I23"/>
  <c r="H23"/>
  <c r="K10"/>
  <c r="K12"/>
  <c r="K14"/>
  <c r="K16"/>
  <c r="K18"/>
  <c r="K20"/>
  <c r="K22"/>
  <c r="K8"/>
  <c r="K9"/>
  <c r="K11"/>
  <c r="K13"/>
  <c r="K15"/>
  <c r="K17"/>
  <c r="K19"/>
  <c r="K21"/>
  <c r="Q10"/>
  <c r="Q12"/>
  <c r="Q14"/>
  <c r="Q16"/>
  <c r="Q18"/>
  <c r="Q20"/>
  <c r="Q22"/>
  <c r="Q8"/>
  <c r="Q9"/>
  <c r="Q11"/>
  <c r="Q13"/>
  <c r="Q15"/>
  <c r="Q17"/>
  <c r="Q19"/>
  <c r="R10"/>
  <c r="R12"/>
  <c r="R14"/>
  <c r="R16"/>
  <c r="R18"/>
  <c r="R20"/>
  <c r="R22"/>
  <c r="R8"/>
  <c r="R9"/>
  <c r="R11"/>
  <c r="R13"/>
  <c r="R15"/>
  <c r="R17"/>
  <c r="R19"/>
  <c r="P10"/>
  <c r="P12"/>
  <c r="P14"/>
  <c r="P16"/>
  <c r="P18"/>
  <c r="P20"/>
  <c r="P22"/>
  <c r="P8"/>
  <c r="P9"/>
  <c r="P11"/>
  <c r="P13"/>
  <c r="P15"/>
  <c r="P17"/>
  <c r="P19"/>
  <c r="J10"/>
  <c r="J12"/>
  <c r="J14"/>
  <c r="J16"/>
  <c r="J18"/>
  <c r="J20"/>
  <c r="J22"/>
  <c r="J8"/>
  <c r="J9"/>
  <c r="J11"/>
  <c r="J13"/>
  <c r="J15"/>
  <c r="J17"/>
  <c r="J19"/>
  <c r="J21"/>
  <c r="I10"/>
  <c r="I12"/>
  <c r="I14"/>
  <c r="I16"/>
  <c r="I18"/>
  <c r="I20"/>
  <c r="I22"/>
  <c r="I8"/>
  <c r="H10"/>
  <c r="H12"/>
  <c r="H14"/>
  <c r="H16"/>
  <c r="H18"/>
  <c r="H20"/>
  <c r="H22"/>
  <c r="H8"/>
  <c r="I9"/>
  <c r="I11"/>
  <c r="I13"/>
  <c r="I15"/>
  <c r="I17"/>
  <c r="I19"/>
  <c r="I21"/>
  <c r="H9"/>
  <c r="H11"/>
  <c r="H13"/>
  <c r="H15"/>
  <c r="H17"/>
  <c r="H19"/>
  <c r="H21"/>
  <c r="O10"/>
  <c r="O12"/>
  <c r="O14"/>
  <c r="O16"/>
  <c r="O18"/>
  <c r="O20"/>
  <c r="O22"/>
  <c r="O8"/>
  <c r="O9"/>
  <c r="O11"/>
  <c r="O13"/>
  <c r="O15"/>
  <c r="O17"/>
  <c r="O19"/>
  <c r="G5" i="16" l="1"/>
  <c r="F45" i="13"/>
  <c r="M45"/>
  <c r="M42"/>
  <c r="F42"/>
  <c r="F43"/>
  <c r="M43"/>
  <c r="F44"/>
  <c r="M44"/>
  <c r="W6"/>
  <c r="X6"/>
  <c r="Y6"/>
  <c r="W7"/>
  <c r="X7"/>
  <c r="C15" i="216" l="1"/>
  <c r="C15" i="215"/>
  <c r="C15" i="214"/>
  <c r="C15" i="213"/>
  <c r="C15" i="212"/>
  <c r="C15" i="211"/>
  <c r="C15" i="210"/>
  <c r="C15" i="209"/>
  <c r="C15" i="208"/>
  <c r="C15" i="207"/>
  <c r="C15" i="206"/>
  <c r="C15" i="205"/>
  <c r="C15" i="204"/>
  <c r="C15" i="203"/>
  <c r="C15" i="202"/>
  <c r="C15" i="201"/>
  <c r="C15" i="200"/>
  <c r="C15" i="199"/>
  <c r="C15" i="198"/>
  <c r="C15" i="197"/>
  <c r="C15" i="196"/>
  <c r="C15" i="195"/>
  <c r="C15" i="194"/>
  <c r="C15" i="193"/>
  <c r="C15" i="192"/>
  <c r="C15" i="191"/>
  <c r="C15" i="190"/>
  <c r="C15" i="189"/>
  <c r="C15" i="188"/>
  <c r="C14" i="216"/>
  <c r="C14" i="215"/>
  <c r="C14" i="214"/>
  <c r="C14" i="213"/>
  <c r="C14" i="212"/>
  <c r="C14" i="211"/>
  <c r="C14" i="210"/>
  <c r="C14" i="209"/>
  <c r="C14" i="208"/>
  <c r="C14" i="207"/>
  <c r="C14" i="206"/>
  <c r="C14" i="205"/>
  <c r="C14" i="204"/>
  <c r="C14" i="203"/>
  <c r="C14" i="202"/>
  <c r="C14" i="201"/>
  <c r="C14" i="200"/>
  <c r="C14" i="199"/>
  <c r="C14" i="198"/>
  <c r="C14" i="197"/>
  <c r="C14" i="196"/>
  <c r="C14" i="195"/>
  <c r="C14" i="194"/>
  <c r="C14" i="193"/>
  <c r="C14" i="192"/>
  <c r="C14" i="191"/>
  <c r="C14" i="190"/>
  <c r="C14" i="189"/>
  <c r="C14" i="188"/>
  <c r="G13" i="216"/>
  <c r="G13" i="215"/>
  <c r="G13" i="214"/>
  <c r="G13" i="213"/>
  <c r="G13" i="212"/>
  <c r="G13" i="211"/>
  <c r="G13" i="210"/>
  <c r="G13" i="209"/>
  <c r="G13" i="208"/>
  <c r="G13" i="207"/>
  <c r="G13" i="206"/>
  <c r="G13" i="205"/>
  <c r="G13" i="204"/>
  <c r="G13" i="203"/>
  <c r="G13" i="202"/>
  <c r="G13" i="201"/>
  <c r="G13" i="200"/>
  <c r="G13" i="199"/>
  <c r="G13" i="198"/>
  <c r="G13" i="197"/>
  <c r="G13" i="196"/>
  <c r="G13" i="195"/>
  <c r="G13" i="194"/>
  <c r="G13" i="193"/>
  <c r="G13" i="192"/>
  <c r="G13" i="191"/>
  <c r="G13" i="190"/>
  <c r="G13" i="189"/>
  <c r="G13" i="188"/>
  <c r="C16" i="216"/>
  <c r="C16" i="215"/>
  <c r="C16" i="214"/>
  <c r="C16" i="213"/>
  <c r="C16" i="212"/>
  <c r="C16" i="211"/>
  <c r="C16" i="210"/>
  <c r="C16" i="209"/>
  <c r="C16" i="208"/>
  <c r="C16" i="207"/>
  <c r="C16" i="206"/>
  <c r="C16" i="205"/>
  <c r="C16" i="204"/>
  <c r="C16" i="203"/>
  <c r="C16" i="202"/>
  <c r="C16" i="201"/>
  <c r="C16" i="200"/>
  <c r="C16" i="199"/>
  <c r="C16" i="198"/>
  <c r="C16" i="197"/>
  <c r="C16" i="196"/>
  <c r="C16" i="195"/>
  <c r="C16" i="194"/>
  <c r="C16" i="193"/>
  <c r="C16" i="192"/>
  <c r="C16" i="191"/>
  <c r="C16" i="190"/>
  <c r="C16" i="189"/>
  <c r="C16" i="188"/>
  <c r="G15" i="216"/>
  <c r="G15" i="215"/>
  <c r="G15" i="214"/>
  <c r="G15" i="213"/>
  <c r="G15" i="212"/>
  <c r="G15" i="211"/>
  <c r="G15" i="210"/>
  <c r="G15" i="209"/>
  <c r="G15" i="208"/>
  <c r="G15" i="207"/>
  <c r="G15" i="206"/>
  <c r="G15" i="205"/>
  <c r="G15" i="204"/>
  <c r="G15" i="203"/>
  <c r="G15" i="202"/>
  <c r="G15" i="201"/>
  <c r="G15" i="200"/>
  <c r="G15" i="199"/>
  <c r="G15" i="198"/>
  <c r="G15" i="197"/>
  <c r="G15" i="196"/>
  <c r="G15" i="195"/>
  <c r="G15" i="194"/>
  <c r="G15" i="193"/>
  <c r="G15" i="192"/>
  <c r="G15" i="191"/>
  <c r="G15" i="190"/>
  <c r="G15" i="189"/>
  <c r="G15" i="188"/>
  <c r="G14" i="216"/>
  <c r="G14" i="215"/>
  <c r="G14" i="214"/>
  <c r="G14" i="213"/>
  <c r="G14" i="212"/>
  <c r="G14" i="211"/>
  <c r="G14" i="210"/>
  <c r="G14" i="209"/>
  <c r="G14" i="208"/>
  <c r="G14" i="207"/>
  <c r="G14" i="206"/>
  <c r="G14" i="205"/>
  <c r="G14" i="204"/>
  <c r="G14" i="203"/>
  <c r="G14" i="202"/>
  <c r="G14" i="201"/>
  <c r="G14" i="200"/>
  <c r="G14" i="199"/>
  <c r="G14" i="198"/>
  <c r="G14" i="197"/>
  <c r="G14" i="196"/>
  <c r="G14" i="195"/>
  <c r="G14" i="194"/>
  <c r="G14" i="193"/>
  <c r="G14" i="192"/>
  <c r="G14" i="191"/>
  <c r="G14" i="190"/>
  <c r="G14" i="189"/>
  <c r="G14" i="188"/>
  <c r="C13" i="216"/>
  <c r="C13" i="215"/>
  <c r="C13" i="214"/>
  <c r="C13" i="213"/>
  <c r="C13" i="212"/>
  <c r="C13" i="211"/>
  <c r="C13" i="210"/>
  <c r="C13" i="209"/>
  <c r="C13" i="208"/>
  <c r="C13" i="207"/>
  <c r="C13" i="206"/>
  <c r="C13" i="205"/>
  <c r="C13" i="204"/>
  <c r="C13" i="203"/>
  <c r="C13" i="202"/>
  <c r="C13" i="201"/>
  <c r="C13" i="200"/>
  <c r="C13" i="199"/>
  <c r="C13" i="198"/>
  <c r="C13" i="197"/>
  <c r="C13" i="196"/>
  <c r="C13" i="195"/>
  <c r="C13" i="194"/>
  <c r="C13" i="193"/>
  <c r="C13" i="192"/>
  <c r="C13" i="191"/>
  <c r="C13" i="190"/>
  <c r="C13" i="189"/>
  <c r="C13" i="188"/>
  <c r="G16" i="216"/>
  <c r="G16" i="215"/>
  <c r="G16" i="214"/>
  <c r="G16" i="213"/>
  <c r="G16" i="212"/>
  <c r="G16" i="211"/>
  <c r="G16" i="210"/>
  <c r="G16" i="209"/>
  <c r="G16" i="208"/>
  <c r="G16" i="207"/>
  <c r="G16" i="206"/>
  <c r="G16" i="205"/>
  <c r="G16" i="204"/>
  <c r="G16" i="203"/>
  <c r="G16" i="202"/>
  <c r="G16" i="201"/>
  <c r="G16" i="200"/>
  <c r="G16" i="199"/>
  <c r="G16" i="198"/>
  <c r="G16" i="197"/>
  <c r="G16" i="196"/>
  <c r="G16" i="195"/>
  <c r="G16" i="194"/>
  <c r="G16" i="193"/>
  <c r="G16" i="192"/>
  <c r="G16" i="191"/>
  <c r="G16" i="190"/>
  <c r="G16" i="189"/>
  <c r="G16" i="188"/>
  <c r="X10" i="13"/>
  <c r="X12"/>
  <c r="X14"/>
  <c r="X16"/>
  <c r="X18"/>
  <c r="X20"/>
  <c r="X22"/>
  <c r="X8"/>
  <c r="X9"/>
  <c r="X11"/>
  <c r="X13"/>
  <c r="X15"/>
  <c r="X17"/>
  <c r="X19"/>
  <c r="X21"/>
  <c r="N45"/>
  <c r="G16" i="16"/>
  <c r="Y10" i="13"/>
  <c r="Y12"/>
  <c r="Y14"/>
  <c r="Y16"/>
  <c r="Y18"/>
  <c r="Y20"/>
  <c r="Y22"/>
  <c r="Y8"/>
  <c r="Y9"/>
  <c r="Y11"/>
  <c r="Y13"/>
  <c r="Y15"/>
  <c r="Y17"/>
  <c r="Y19"/>
  <c r="Y21"/>
  <c r="W10"/>
  <c r="W12"/>
  <c r="W14"/>
  <c r="W16"/>
  <c r="W18"/>
  <c r="W20"/>
  <c r="W22"/>
  <c r="W8"/>
  <c r="W9"/>
  <c r="W11"/>
  <c r="W13"/>
  <c r="W15"/>
  <c r="W17"/>
  <c r="W19"/>
  <c r="W21"/>
  <c r="G45"/>
  <c r="C16" i="16"/>
  <c r="N44" i="13"/>
  <c r="G15" i="16"/>
  <c r="G43" i="13"/>
  <c r="C14" i="16"/>
  <c r="N42" i="13"/>
  <c r="G13" i="16"/>
  <c r="V10" i="13"/>
  <c r="V12"/>
  <c r="V14"/>
  <c r="V16"/>
  <c r="V18"/>
  <c r="V20"/>
  <c r="V22"/>
  <c r="V8"/>
  <c r="V9"/>
  <c r="V11"/>
  <c r="V13"/>
  <c r="V15"/>
  <c r="V17"/>
  <c r="V19"/>
  <c r="V21"/>
  <c r="C15" i="16"/>
  <c r="G44" i="13"/>
  <c r="N43"/>
  <c r="G14" i="16"/>
  <c r="C13"/>
  <c r="G42" i="13"/>
  <c r="C17" i="199" l="1"/>
  <c r="D13" s="1"/>
  <c r="C17" i="201"/>
  <c r="D13" s="1"/>
  <c r="C17" i="203"/>
  <c r="D13" s="1"/>
  <c r="C17" i="209"/>
  <c r="D13" s="1"/>
  <c r="C17" i="211"/>
  <c r="D13" s="1"/>
  <c r="C17" i="189"/>
  <c r="D13" s="1"/>
  <c r="C17" i="191"/>
  <c r="D16" s="1"/>
  <c r="C17" i="193"/>
  <c r="D13" s="1"/>
  <c r="C17" i="195"/>
  <c r="D16" s="1"/>
  <c r="C17" i="197"/>
  <c r="D13" s="1"/>
  <c r="C17" i="205"/>
  <c r="D13" s="1"/>
  <c r="C17" i="207"/>
  <c r="D13" s="1"/>
  <c r="C17" i="213"/>
  <c r="D13" s="1"/>
  <c r="C17" i="215"/>
  <c r="D13" s="1"/>
  <c r="G17" i="189"/>
  <c r="H13" s="1"/>
  <c r="G17" i="191"/>
  <c r="H13" s="1"/>
  <c r="G17" i="193"/>
  <c r="H13" s="1"/>
  <c r="G17" i="195"/>
  <c r="H13" s="1"/>
  <c r="G17" i="197"/>
  <c r="H13" s="1"/>
  <c r="G17" i="203"/>
  <c r="H13" s="1"/>
  <c r="G17" i="205"/>
  <c r="H13" s="1"/>
  <c r="G17" i="207"/>
  <c r="H13" s="1"/>
  <c r="G17" i="213"/>
  <c r="H13" s="1"/>
  <c r="G17" i="215"/>
  <c r="H13" s="1"/>
  <c r="C17" i="188"/>
  <c r="D16" s="1"/>
  <c r="C17" i="190"/>
  <c r="D16" s="1"/>
  <c r="C17" i="192"/>
  <c r="D13" s="1"/>
  <c r="C17" i="194"/>
  <c r="D16" s="1"/>
  <c r="C17" i="196"/>
  <c r="D13" s="1"/>
  <c r="C17" i="198"/>
  <c r="D13" s="1"/>
  <c r="C17" i="200"/>
  <c r="D13" s="1"/>
  <c r="C17" i="202"/>
  <c r="D16" s="1"/>
  <c r="C17" i="204"/>
  <c r="D13" s="1"/>
  <c r="C17" i="206"/>
  <c r="D16" s="1"/>
  <c r="C17" i="208"/>
  <c r="D13" s="1"/>
  <c r="C17" i="210"/>
  <c r="D13" s="1"/>
  <c r="C17" i="216"/>
  <c r="D16" s="1"/>
  <c r="G17" i="188"/>
  <c r="H13" s="1"/>
  <c r="G17" i="190"/>
  <c r="H13" s="1"/>
  <c r="G17" i="194"/>
  <c r="H13" s="1"/>
  <c r="G17" i="196"/>
  <c r="H13" s="1"/>
  <c r="G17" i="198"/>
  <c r="H13" s="1"/>
  <c r="G17" i="200"/>
  <c r="H13" s="1"/>
  <c r="G17" i="202"/>
  <c r="H13" s="1"/>
  <c r="G17" i="204"/>
  <c r="H13" s="1"/>
  <c r="G17" i="206"/>
  <c r="H13" s="1"/>
  <c r="G17" i="208"/>
  <c r="H13" s="1"/>
  <c r="G17" i="210"/>
  <c r="H13" s="1"/>
  <c r="G17" i="216"/>
  <c r="H13" s="1"/>
  <c r="H16" i="188"/>
  <c r="H16" i="190"/>
  <c r="H16" i="194"/>
  <c r="H16" i="196"/>
  <c r="H16" i="198"/>
  <c r="H16" i="200"/>
  <c r="H16" i="202"/>
  <c r="H16" i="204"/>
  <c r="H16" i="206"/>
  <c r="H16" i="208"/>
  <c r="H16" i="210"/>
  <c r="H16" i="216"/>
  <c r="H14" i="188"/>
  <c r="H14" i="190"/>
  <c r="H14" i="194"/>
  <c r="H14" i="196"/>
  <c r="H14" i="198"/>
  <c r="H14" i="200"/>
  <c r="H14" i="202"/>
  <c r="H14" i="204"/>
  <c r="H14" i="206"/>
  <c r="H14" i="208"/>
  <c r="H14" i="210"/>
  <c r="H14" i="216"/>
  <c r="H15" i="191"/>
  <c r="D16" i="196"/>
  <c r="D16" i="200"/>
  <c r="D16" i="208"/>
  <c r="G17" i="199"/>
  <c r="H13" s="1"/>
  <c r="G17" i="201"/>
  <c r="H13" s="1"/>
  <c r="G17" i="209"/>
  <c r="H13" s="1"/>
  <c r="G17" i="211"/>
  <c r="H13" s="1"/>
  <c r="D14" i="188"/>
  <c r="D14" i="192"/>
  <c r="D14" i="196"/>
  <c r="D14" i="200"/>
  <c r="D14" i="204"/>
  <c r="D14" i="208"/>
  <c r="D14" i="216"/>
  <c r="D15" i="191"/>
  <c r="D15" i="195"/>
  <c r="D15" i="199"/>
  <c r="D15" i="203"/>
  <c r="D15" i="209"/>
  <c r="D15" i="211"/>
  <c r="H16" i="203"/>
  <c r="C17" i="212"/>
  <c r="D13" s="1"/>
  <c r="C17" i="214"/>
  <c r="D13" s="1"/>
  <c r="H14" i="215"/>
  <c r="D16" i="193"/>
  <c r="D16" i="201"/>
  <c r="D16" i="205"/>
  <c r="D16" i="207"/>
  <c r="D16" i="213"/>
  <c r="G17" i="192"/>
  <c r="H13" s="1"/>
  <c r="G17" i="212"/>
  <c r="H13" s="1"/>
  <c r="G17" i="214"/>
  <c r="H13" s="1"/>
  <c r="D14" i="191"/>
  <c r="D14" i="195"/>
  <c r="D14" i="199"/>
  <c r="D14" i="203"/>
  <c r="D14" i="209"/>
  <c r="D14" i="211"/>
  <c r="D14" i="215"/>
  <c r="D15" i="214"/>
  <c r="K5" i="16"/>
  <c r="T45" i="13"/>
  <c r="T44"/>
  <c r="T43"/>
  <c r="G46"/>
  <c r="C17" i="16"/>
  <c r="D16" s="1"/>
  <c r="T42" i="13"/>
  <c r="G17" i="16"/>
  <c r="N46" i="13"/>
  <c r="D15" i="202" l="1"/>
  <c r="H15"/>
  <c r="H14" i="191"/>
  <c r="D15" i="215"/>
  <c r="D16" i="198"/>
  <c r="H15" i="215"/>
  <c r="H15" i="210"/>
  <c r="H15" i="194"/>
  <c r="H14" i="203"/>
  <c r="H16" i="211"/>
  <c r="H16" i="195"/>
  <c r="H15" i="203"/>
  <c r="D15" i="210"/>
  <c r="D15" i="194"/>
  <c r="D15" i="206"/>
  <c r="D15" i="198"/>
  <c r="D15" i="190"/>
  <c r="D14" i="207"/>
  <c r="D14" i="201"/>
  <c r="D14" i="197"/>
  <c r="D14" i="193"/>
  <c r="D14" i="189"/>
  <c r="D16" i="215"/>
  <c r="D16" i="209"/>
  <c r="D16" i="197"/>
  <c r="D16" i="189"/>
  <c r="H15" i="206"/>
  <c r="H15" i="198"/>
  <c r="H15" i="188"/>
  <c r="H14" i="207"/>
  <c r="H14" i="195"/>
  <c r="H16" i="215"/>
  <c r="H16" i="207"/>
  <c r="H16" i="199"/>
  <c r="H16" i="191"/>
  <c r="D15" i="207"/>
  <c r="D15" i="201"/>
  <c r="D15" i="197"/>
  <c r="D15" i="193"/>
  <c r="D15" i="189"/>
  <c r="D14" i="210"/>
  <c r="D14" i="206"/>
  <c r="D14" i="202"/>
  <c r="D14" i="198"/>
  <c r="D14" i="194"/>
  <c r="D14" i="190"/>
  <c r="D16" i="210"/>
  <c r="H15" i="207"/>
  <c r="H15" i="195"/>
  <c r="H14" i="213"/>
  <c r="H14" i="205"/>
  <c r="H14" i="197"/>
  <c r="H14" i="193"/>
  <c r="H14" i="189"/>
  <c r="H16" i="213"/>
  <c r="H16" i="201"/>
  <c r="D15" i="216"/>
  <c r="D15" i="212"/>
  <c r="D15" i="208"/>
  <c r="D15" i="204"/>
  <c r="D15" i="200"/>
  <c r="D15" i="196"/>
  <c r="D15" i="192"/>
  <c r="D15" i="188"/>
  <c r="D14" i="213"/>
  <c r="D14" i="205"/>
  <c r="D16" i="211"/>
  <c r="D16" i="203"/>
  <c r="D16" i="199"/>
  <c r="H15" i="216"/>
  <c r="H15" i="208"/>
  <c r="H15" i="204"/>
  <c r="H15" i="200"/>
  <c r="H15" i="196"/>
  <c r="H15" i="190"/>
  <c r="H16" i="205"/>
  <c r="H16" i="197"/>
  <c r="H16" i="193"/>
  <c r="H16" i="189"/>
  <c r="D15" i="213"/>
  <c r="D15" i="205"/>
  <c r="D16" i="204"/>
  <c r="D16" i="192"/>
  <c r="H15" i="213"/>
  <c r="H15" i="205"/>
  <c r="H15" i="197"/>
  <c r="H15" i="193"/>
  <c r="H15" i="189"/>
  <c r="H14" i="199"/>
  <c r="D13" i="206"/>
  <c r="H14" i="211"/>
  <c r="H14" i="201"/>
  <c r="D13" i="216"/>
  <c r="D13" i="202"/>
  <c r="D13" i="194"/>
  <c r="D13" i="190"/>
  <c r="D13" i="188"/>
  <c r="D14" i="212"/>
  <c r="D16"/>
  <c r="H15" i="211"/>
  <c r="H14" i="212"/>
  <c r="D13" i="195"/>
  <c r="D13" i="191"/>
  <c r="K13" i="216"/>
  <c r="K13" i="215"/>
  <c r="K13" i="214"/>
  <c r="K13" i="213"/>
  <c r="K13" i="212"/>
  <c r="K13" i="211"/>
  <c r="K13" i="210"/>
  <c r="K13" i="209"/>
  <c r="K13" i="208"/>
  <c r="K13" i="207"/>
  <c r="K13" i="206"/>
  <c r="K13" i="205"/>
  <c r="K13" i="204"/>
  <c r="K13" i="203"/>
  <c r="K13" i="202"/>
  <c r="K13" i="201"/>
  <c r="K13" i="200"/>
  <c r="K13" i="199"/>
  <c r="K13" i="198"/>
  <c r="K13" i="197"/>
  <c r="K13" i="196"/>
  <c r="K13" i="195"/>
  <c r="K13" i="194"/>
  <c r="K13" i="193"/>
  <c r="K13" i="192"/>
  <c r="K13" i="191"/>
  <c r="K13" i="190"/>
  <c r="K13" i="189"/>
  <c r="K13" i="188"/>
  <c r="K15" i="216"/>
  <c r="K15" i="215"/>
  <c r="K15" i="214"/>
  <c r="K15" i="213"/>
  <c r="K15" i="212"/>
  <c r="K15" i="211"/>
  <c r="K15" i="210"/>
  <c r="K15" i="209"/>
  <c r="K15" i="208"/>
  <c r="K15" i="207"/>
  <c r="K15" i="206"/>
  <c r="K15" i="205"/>
  <c r="K15" i="204"/>
  <c r="K15" i="203"/>
  <c r="K15" i="202"/>
  <c r="K15" i="201"/>
  <c r="K15" i="200"/>
  <c r="K15" i="199"/>
  <c r="K15" i="198"/>
  <c r="K15" i="197"/>
  <c r="K15" i="196"/>
  <c r="K15" i="195"/>
  <c r="K15" i="194"/>
  <c r="K15" i="193"/>
  <c r="K15" i="192"/>
  <c r="K15" i="191"/>
  <c r="K15" i="190"/>
  <c r="K15" i="189"/>
  <c r="K15" i="188"/>
  <c r="K14" i="216"/>
  <c r="K14" i="215"/>
  <c r="K14" i="214"/>
  <c r="K14" i="213"/>
  <c r="K14" i="212"/>
  <c r="K14" i="211"/>
  <c r="K14" i="210"/>
  <c r="K14" i="209"/>
  <c r="K14" i="208"/>
  <c r="K14" i="207"/>
  <c r="K14" i="206"/>
  <c r="K14" i="205"/>
  <c r="K14" i="204"/>
  <c r="K14" i="203"/>
  <c r="K14" i="202"/>
  <c r="K14" i="201"/>
  <c r="K14" i="200"/>
  <c r="K14" i="199"/>
  <c r="K14" i="198"/>
  <c r="K14" i="197"/>
  <c r="K14" i="196"/>
  <c r="K14" i="195"/>
  <c r="K14" i="194"/>
  <c r="K14" i="193"/>
  <c r="K14" i="192"/>
  <c r="K14" i="191"/>
  <c r="K14" i="190"/>
  <c r="K14" i="189"/>
  <c r="K14" i="188"/>
  <c r="K16" i="216"/>
  <c r="K16" i="215"/>
  <c r="K16" i="214"/>
  <c r="K16" i="213"/>
  <c r="K16" i="212"/>
  <c r="K16" i="211"/>
  <c r="K16" i="210"/>
  <c r="K16" i="209"/>
  <c r="K16" i="208"/>
  <c r="K16" i="207"/>
  <c r="K16" i="206"/>
  <c r="K16" i="205"/>
  <c r="K16" i="204"/>
  <c r="K16" i="203"/>
  <c r="K16" i="202"/>
  <c r="K16" i="201"/>
  <c r="K16" i="200"/>
  <c r="K16" i="199"/>
  <c r="K16" i="198"/>
  <c r="K16" i="197"/>
  <c r="K16" i="196"/>
  <c r="K16" i="195"/>
  <c r="K16" i="194"/>
  <c r="K16" i="193"/>
  <c r="K16" i="192"/>
  <c r="K16" i="191"/>
  <c r="K16" i="190"/>
  <c r="K16" i="189"/>
  <c r="K16" i="188"/>
  <c r="H15" i="214"/>
  <c r="H15" i="199"/>
  <c r="H14" i="192"/>
  <c r="H16" i="214"/>
  <c r="H15" i="212"/>
  <c r="H15" i="192"/>
  <c r="H14" i="209"/>
  <c r="H16"/>
  <c r="D14" i="214"/>
  <c r="D16"/>
  <c r="H15" i="209"/>
  <c r="H15" i="201"/>
  <c r="H14" i="214"/>
  <c r="H16" i="212"/>
  <c r="H16" i="192"/>
  <c r="D15" i="16"/>
  <c r="U43" i="13"/>
  <c r="K14" i="16"/>
  <c r="U45" i="13"/>
  <c r="K16" i="16"/>
  <c r="K15"/>
  <c r="U44" i="13"/>
  <c r="D13" i="16"/>
  <c r="D14"/>
  <c r="H13"/>
  <c r="H16"/>
  <c r="U42" i="13"/>
  <c r="K13" i="16"/>
  <c r="H15"/>
  <c r="H14"/>
  <c r="K17" i="189" l="1"/>
  <c r="L13" s="1"/>
  <c r="K17" i="191"/>
  <c r="L15" s="1"/>
  <c r="K17" i="193"/>
  <c r="L13" s="1"/>
  <c r="K17" i="195"/>
  <c r="L15" s="1"/>
  <c r="K17" i="197"/>
  <c r="L13" s="1"/>
  <c r="K17" i="199"/>
  <c r="L14" s="1"/>
  <c r="K17" i="201"/>
  <c r="L13" s="1"/>
  <c r="K17" i="203"/>
  <c r="L16" s="1"/>
  <c r="K17" i="207"/>
  <c r="L13" s="1"/>
  <c r="K17" i="211"/>
  <c r="L15" s="1"/>
  <c r="K17" i="213"/>
  <c r="L13" s="1"/>
  <c r="K17" i="215"/>
  <c r="L13" s="1"/>
  <c r="K17" i="188"/>
  <c r="L14" s="1"/>
  <c r="K17" i="190"/>
  <c r="L14" s="1"/>
  <c r="K17" i="194"/>
  <c r="L14" s="1"/>
  <c r="K17" i="196"/>
  <c r="L15" s="1"/>
  <c r="K17" i="198"/>
  <c r="L13" s="1"/>
  <c r="K17" i="200"/>
  <c r="L13" s="1"/>
  <c r="K17" i="202"/>
  <c r="L14" s="1"/>
  <c r="K17" i="204"/>
  <c r="L13" s="1"/>
  <c r="K17" i="210"/>
  <c r="L13" s="1"/>
  <c r="K17" i="214"/>
  <c r="L16" s="1"/>
  <c r="K17" i="216"/>
  <c r="L14" s="1"/>
  <c r="L16" i="190"/>
  <c r="L14" i="201"/>
  <c r="L14" i="207"/>
  <c r="L14" i="213"/>
  <c r="L15" i="188"/>
  <c r="L15" i="194"/>
  <c r="K17" i="205"/>
  <c r="L13" s="1"/>
  <c r="K17" i="209"/>
  <c r="L13" s="1"/>
  <c r="L16" i="189"/>
  <c r="L16" i="193"/>
  <c r="L16" i="197"/>
  <c r="L16" i="201"/>
  <c r="L16" i="215"/>
  <c r="L14" i="198"/>
  <c r="L14" i="204"/>
  <c r="L15" i="193"/>
  <c r="L15" i="203"/>
  <c r="L15" i="209"/>
  <c r="L15" i="215"/>
  <c r="K17" i="192"/>
  <c r="L13" s="1"/>
  <c r="K17" i="206"/>
  <c r="L13" s="1"/>
  <c r="K17" i="208"/>
  <c r="L13" s="1"/>
  <c r="K17" i="212"/>
  <c r="L13" s="1"/>
  <c r="U46" i="13"/>
  <c r="K17" i="16"/>
  <c r="L15" i="204" l="1"/>
  <c r="L14" i="191"/>
  <c r="L15" i="199"/>
  <c r="L14" i="214"/>
  <c r="L14" i="200"/>
  <c r="L14" i="196"/>
  <c r="L16" i="211"/>
  <c r="L16" i="199"/>
  <c r="L16" i="195"/>
  <c r="L16" i="191"/>
  <c r="L15" i="214"/>
  <c r="L15" i="200"/>
  <c r="L15" i="190"/>
  <c r="L14" i="215"/>
  <c r="L14" i="211"/>
  <c r="L14" i="203"/>
  <c r="L14" i="195"/>
  <c r="L16" i="196"/>
  <c r="L15" i="213"/>
  <c r="L15" i="207"/>
  <c r="L15" i="201"/>
  <c r="L15" i="197"/>
  <c r="L15" i="189"/>
  <c r="L14" i="210"/>
  <c r="L16" i="213"/>
  <c r="L16" i="207"/>
  <c r="L15" i="216"/>
  <c r="L15" i="210"/>
  <c r="L15" i="202"/>
  <c r="L15" i="198"/>
  <c r="L14" i="197"/>
  <c r="L14" i="193"/>
  <c r="L14" i="189"/>
  <c r="L16" i="194"/>
  <c r="L16" i="188"/>
  <c r="L16" i="209"/>
  <c r="L16" i="202"/>
  <c r="L16" i="198"/>
  <c r="L16" i="216"/>
  <c r="L14" i="206"/>
  <c r="L15"/>
  <c r="L16"/>
  <c r="L14" i="209"/>
  <c r="L16" i="210"/>
  <c r="L16" i="204"/>
  <c r="L16" i="200"/>
  <c r="L13" i="216"/>
  <c r="L13" i="214"/>
  <c r="L13" i="202"/>
  <c r="L13" i="196"/>
  <c r="L13" i="194"/>
  <c r="L13" i="190"/>
  <c r="L13" i="188"/>
  <c r="L13" i="211"/>
  <c r="L13" i="203"/>
  <c r="L13" i="199"/>
  <c r="L13" i="195"/>
  <c r="L13" i="191"/>
  <c r="L15" i="192"/>
  <c r="L14" i="205"/>
  <c r="L15"/>
  <c r="L14" i="212"/>
  <c r="L14" i="208"/>
  <c r="L14" i="192"/>
  <c r="L16" i="205"/>
  <c r="L15" i="212"/>
  <c r="L15" i="208"/>
  <c r="L16" i="212"/>
  <c r="L16" i="208"/>
  <c r="L16" i="192"/>
  <c r="L16" i="16"/>
  <c r="L15"/>
  <c r="L14"/>
  <c r="L13"/>
</calcChain>
</file>

<file path=xl/comments1.xml><?xml version="1.0" encoding="utf-8"?>
<comments xmlns="http://schemas.openxmlformats.org/spreadsheetml/2006/main">
  <authors>
    <author>Haertel</author>
    <author>Sebastian Trommer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Haertel:</t>
        </r>
        <r>
          <rPr>
            <sz val="9"/>
            <color indexed="81"/>
            <rFont val="Tahoma"/>
            <family val="2"/>
          </rPr>
          <t xml:space="preserve">
Hier darf keine Null drinstehen!</t>
        </r>
      </text>
    </comment>
    <comment ref="O6" authorId="0">
      <text>
        <r>
          <rPr>
            <b/>
            <sz val="9"/>
            <color indexed="81"/>
            <rFont val="Tahoma"/>
            <family val="2"/>
          </rPr>
          <t>Haertel:</t>
        </r>
        <r>
          <rPr>
            <sz val="9"/>
            <color indexed="81"/>
            <rFont val="Tahoma"/>
            <family val="2"/>
          </rPr>
          <t xml:space="preserve">
Hier darf keine Null drinstehen!</t>
        </r>
      </text>
    </comment>
    <comment ref="V6" authorId="0">
      <text>
        <r>
          <rPr>
            <b/>
            <sz val="9"/>
            <color indexed="81"/>
            <rFont val="Tahoma"/>
            <family val="2"/>
          </rPr>
          <t>Haertel:</t>
        </r>
        <r>
          <rPr>
            <sz val="9"/>
            <color indexed="81"/>
            <rFont val="Tahoma"/>
            <family val="2"/>
          </rPr>
          <t xml:space="preserve">
Hier darf keine Null drinstehen!</t>
        </r>
      </text>
    </comment>
    <comment ref="K7" authorId="1">
      <text>
        <r>
          <rPr>
            <b/>
            <sz val="8"/>
            <color indexed="81"/>
            <rFont val="Tahoma"/>
            <family val="2"/>
          </rPr>
          <t>Hier darf keine Null drinstehen!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7" authorId="1">
      <text>
        <r>
          <rPr>
            <b/>
            <sz val="8"/>
            <color indexed="81"/>
            <rFont val="Tahoma"/>
            <family val="2"/>
          </rPr>
          <t>Hier darf keine Null drinstehen!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7" authorId="1">
      <text>
        <r>
          <rPr>
            <b/>
            <sz val="8"/>
            <color indexed="81"/>
            <rFont val="Tahoma"/>
            <family val="2"/>
          </rPr>
          <t>Hier darf keine Null drinstehen!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<sst xmlns="http://schemas.openxmlformats.org/spreadsheetml/2006/main" count="1442" uniqueCount="49">
  <si>
    <t>Grad</t>
  </si>
  <si>
    <t>Anzahl</t>
  </si>
  <si>
    <t>Prozent</t>
  </si>
  <si>
    <t>I</t>
  </si>
  <si>
    <t>II</t>
  </si>
  <si>
    <t>III</t>
  </si>
  <si>
    <t>III+</t>
  </si>
  <si>
    <t>Schule:</t>
  </si>
  <si>
    <t>Name, Vorname</t>
  </si>
  <si>
    <t>Mutter-
sprache</t>
  </si>
  <si>
    <t>Grad der
Lernentwicklung</t>
  </si>
  <si>
    <t>Klassen-
stufe</t>
  </si>
  <si>
    <t>Minimal-
wert</t>
  </si>
  <si>
    <t>Maximal-
wert</t>
  </si>
  <si>
    <t>MAX.</t>
  </si>
  <si>
    <t>MIN.</t>
  </si>
  <si>
    <t>Sprach-
kenntn.
Deutsch</t>
  </si>
  <si>
    <t>Gesamt</t>
  </si>
  <si>
    <t>bearb. Wörter</t>
  </si>
  <si>
    <t>Fehler+
Ausl.</t>
  </si>
  <si>
    <t>Punkte</t>
  </si>
  <si>
    <t>Klasse</t>
  </si>
  <si>
    <t>Mittelwert der erreichten Punkte der Klasse</t>
  </si>
  <si>
    <t xml:space="preserve">Entwicklungs-
grad </t>
  </si>
  <si>
    <t>Sprachkenntnisse</t>
  </si>
  <si>
    <t xml:space="preserve"> +</t>
  </si>
  <si>
    <t xml:space="preserve"> ++</t>
  </si>
  <si>
    <t xml:space="preserve"> -</t>
  </si>
  <si>
    <t xml:space="preserve"> --</t>
  </si>
  <si>
    <t>Klassenstufe</t>
  </si>
  <si>
    <t>Lesegeschwindigkeitsanalyse von</t>
  </si>
  <si>
    <t>Fehler + Auslassungen</t>
  </si>
  <si>
    <t>Lesegeschwindigkeitsanalyse</t>
  </si>
  <si>
    <t>Klasse:</t>
  </si>
  <si>
    <t>Lehrkraft:</t>
  </si>
  <si>
    <r>
      <t xml:space="preserve"> </t>
    </r>
    <r>
      <rPr>
        <b/>
        <sz val="8"/>
        <color theme="1"/>
        <rFont val="Arial"/>
        <family val="2"/>
      </rPr>
      <t>++</t>
    </r>
    <r>
      <rPr>
        <sz val="8"/>
        <color theme="1"/>
        <rFont val="Arial"/>
        <family val="2"/>
      </rPr>
      <t xml:space="preserve"> umfassende Kenntnisse     </t>
    </r>
    <r>
      <rPr>
        <b/>
        <sz val="8"/>
        <color theme="1"/>
        <rFont val="Arial"/>
        <family val="2"/>
      </rPr>
      <t>+</t>
    </r>
    <r>
      <rPr>
        <sz val="8"/>
        <color theme="1"/>
        <rFont val="Arial"/>
        <family val="2"/>
      </rPr>
      <t xml:space="preserve"> gute Kenntnisse     </t>
    </r>
    <r>
      <rPr>
        <b/>
        <sz val="8"/>
        <color theme="1"/>
        <rFont val="Arial"/>
        <family val="2"/>
      </rPr>
      <t>–</t>
    </r>
    <r>
      <rPr>
        <sz val="8"/>
        <color theme="1"/>
        <rFont val="Arial"/>
        <family val="2"/>
      </rPr>
      <t xml:space="preserve"> Grundkenntnisse     </t>
    </r>
    <r>
      <rPr>
        <b/>
        <sz val="8"/>
        <color theme="1"/>
        <rFont val="Arial"/>
        <family val="2"/>
      </rPr>
      <t>– –</t>
    </r>
    <r>
      <rPr>
        <sz val="8"/>
        <color theme="1"/>
        <rFont val="Arial"/>
        <family val="2"/>
      </rPr>
      <t xml:space="preserve"> nahezu keine Kenntnisse</t>
    </r>
  </si>
  <si>
    <t>1. Erhebung 
TT.MM.JJJJ</t>
  </si>
  <si>
    <t>2. Erhebung 
TT.MM.JJJJ</t>
  </si>
  <si>
    <t>3. Erhebung 
TT.MM.JJJJ</t>
  </si>
  <si>
    <t>So lese ich</t>
  </si>
  <si>
    <t>ILeA-Lesegeschwindigkeitsanalyse</t>
  </si>
  <si>
    <t>Fehler und Auslassungen</t>
  </si>
  <si>
    <t>gelesenen Wörter</t>
  </si>
  <si>
    <t xml:space="preserve">Entwicklungsgrad </t>
  </si>
  <si>
    <r>
      <t xml:space="preserve">Schuljahr         /   </t>
    </r>
    <r>
      <rPr>
        <sz val="14"/>
        <color theme="0"/>
        <rFont val="Arial"/>
        <family val="2"/>
      </rPr>
      <t>XX</t>
    </r>
  </si>
  <si>
    <t>Schulname</t>
  </si>
  <si>
    <t>Name der Lehrkraft</t>
  </si>
  <si>
    <t>Klassenbezeichung</t>
  </si>
  <si>
    <t>ILeA – Klassenstufe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</si>
</sst>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C00000"/>
      <name val="Calibri"/>
      <family val="2"/>
      <scheme val="minor"/>
    </font>
    <font>
      <sz val="9"/>
      <name val="Arial"/>
      <family val="2"/>
    </font>
    <font>
      <sz val="9"/>
      <color theme="1" tint="0.499984740745262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0"/>
      <name val="Arial"/>
      <family val="2"/>
    </font>
    <font>
      <sz val="12"/>
      <color theme="1" tint="0.499984740745262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Calibri"/>
      <family val="2"/>
      <scheme val="minor"/>
    </font>
    <font>
      <b/>
      <sz val="10"/>
      <color theme="1" tint="0.499984740745262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color rgb="FFFF0000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3366CC"/>
      <name val="Arial"/>
      <family val="2"/>
    </font>
    <font>
      <sz val="14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 tint="-0.34998626667073579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</fills>
  <borders count="7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 tint="0.499984740745262"/>
      </bottom>
      <diagonal/>
    </border>
    <border>
      <left style="thick">
        <color theme="1" tint="0.499984740745262"/>
      </left>
      <right/>
      <top/>
      <bottom style="thin">
        <color theme="0" tint="-0.499984740745262"/>
      </bottom>
      <diagonal/>
    </border>
    <border>
      <left style="thick">
        <color theme="1" tint="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ck">
        <color theme="1" tint="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ck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1" tint="0.499984740745262"/>
      </left>
      <right style="thin">
        <color theme="0" tint="-0.499984740745262"/>
      </right>
      <top style="thin">
        <color theme="0" tint="-0.499984740745262"/>
      </top>
      <bottom style="thick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1" tint="0.499984740745262"/>
      </bottom>
      <diagonal/>
    </border>
    <border>
      <left style="thin">
        <color theme="0" tint="-0.499984740745262"/>
      </left>
      <right style="thick">
        <color theme="1" tint="0.499984740745262"/>
      </right>
      <top style="thin">
        <color theme="0" tint="-0.499984740745262"/>
      </top>
      <bottom style="thick">
        <color theme="1" tint="0.499984740745262"/>
      </bottom>
      <diagonal/>
    </border>
    <border>
      <left style="thick">
        <color theme="0"/>
      </left>
      <right/>
      <top style="thick">
        <color theme="1" tint="0.499984740745262"/>
      </top>
      <bottom style="medium">
        <color theme="1" tint="0.499984740745262"/>
      </bottom>
      <diagonal/>
    </border>
    <border>
      <left/>
      <right style="thick">
        <color theme="0"/>
      </right>
      <top style="thick">
        <color theme="1" tint="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1" tint="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1" tint="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thin">
        <color theme="0" tint="-0.499984740745262"/>
      </right>
      <top style="medium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 tint="0.499984740745262"/>
      </top>
      <bottom/>
      <diagonal/>
    </border>
    <border>
      <left style="thin">
        <color theme="0" tint="-0.499984740745262"/>
      </left>
      <right style="thick">
        <color theme="1" tint="0.499984740745262"/>
      </right>
      <top style="medium">
        <color theme="1" tint="0.499984740745262"/>
      </top>
      <bottom/>
      <diagonal/>
    </border>
    <border>
      <left style="thin">
        <color theme="0" tint="-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ck">
        <color theme="1" tint="0.499984740745262"/>
      </right>
      <top style="thin">
        <color theme="0" tint="-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1" tint="0.499984740745262"/>
      </top>
      <bottom style="thin">
        <color theme="0" tint="-0.499984740745262"/>
      </bottom>
      <diagonal/>
    </border>
    <border>
      <left style="thick">
        <color theme="1" tint="0.499984740745262"/>
      </left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ck">
        <color theme="1" tint="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ck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1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/>
    <xf numFmtId="0" fontId="0" fillId="0" borderId="4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NumberFormat="1"/>
    <xf numFmtId="0" fontId="11" fillId="0" borderId="0" xfId="0" applyFont="1" applyAlignment="1">
      <alignment horizontal="center" vertical="center"/>
    </xf>
    <xf numFmtId="0" fontId="18" fillId="0" borderId="0" xfId="0" applyFont="1"/>
    <xf numFmtId="0" fontId="11" fillId="2" borderId="9" xfId="0" applyFont="1" applyFill="1" applyBorder="1" applyAlignment="1">
      <alignment horizontal="center" vertical="center"/>
    </xf>
    <xf numFmtId="9" fontId="11" fillId="2" borderId="9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22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3" fillId="4" borderId="19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22" fillId="0" borderId="21" xfId="0" applyNumberFormat="1" applyFont="1" applyBorder="1" applyAlignment="1">
      <alignment horizontal="center" vertical="center"/>
    </xf>
    <xf numFmtId="0" fontId="28" fillId="10" borderId="0" xfId="0" applyFont="1" applyFill="1" applyProtection="1"/>
    <xf numFmtId="0" fontId="29" fillId="10" borderId="0" xfId="0" applyFont="1" applyFill="1" applyProtection="1"/>
    <xf numFmtId="0" fontId="0" fillId="0" borderId="0" xfId="0" applyProtection="1"/>
    <xf numFmtId="0" fontId="21" fillId="0" borderId="0" xfId="0" applyFont="1" applyProtection="1"/>
    <xf numFmtId="0" fontId="18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3" fillId="0" borderId="0" xfId="0" applyFont="1" applyProtection="1"/>
    <xf numFmtId="0" fontId="11" fillId="4" borderId="6" xfId="0" applyFont="1" applyFill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3" borderId="0" xfId="0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ill="1" applyProtection="1"/>
    <xf numFmtId="0" fontId="11" fillId="4" borderId="6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9" fontId="11" fillId="0" borderId="6" xfId="45" applyFont="1" applyBorder="1" applyAlignment="1" applyProtection="1">
      <alignment horizontal="center" vertical="center"/>
    </xf>
    <xf numFmtId="0" fontId="19" fillId="4" borderId="6" xfId="0" applyFont="1" applyFill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0" fillId="8" borderId="0" xfId="0" applyFill="1" applyAlignment="1" applyProtection="1">
      <alignment horizontal="center"/>
    </xf>
    <xf numFmtId="0" fontId="10" fillId="0" borderId="0" xfId="0" applyFont="1" applyProtection="1"/>
    <xf numFmtId="0" fontId="23" fillId="4" borderId="1" xfId="0" applyFont="1" applyFill="1" applyBorder="1" applyAlignment="1" applyProtection="1">
      <alignment horizontal="center" vertical="center"/>
    </xf>
    <xf numFmtId="0" fontId="11" fillId="5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3" fillId="0" borderId="0" xfId="0" applyFont="1" applyAlignment="1" applyProtection="1">
      <alignment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16" fillId="0" borderId="0" xfId="0" applyFont="1" applyBorder="1" applyProtection="1">
      <protection locked="0"/>
    </xf>
    <xf numFmtId="164" fontId="19" fillId="4" borderId="22" xfId="0" applyNumberFormat="1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25" xfId="0" applyFont="1" applyFill="1" applyBorder="1" applyAlignment="1">
      <alignment horizontal="center" vertical="center"/>
    </xf>
    <xf numFmtId="0" fontId="11" fillId="5" borderId="34" xfId="0" applyFont="1" applyFill="1" applyBorder="1" applyAlignment="1" applyProtection="1">
      <alignment horizontal="center" vertical="center"/>
    </xf>
    <xf numFmtId="0" fontId="14" fillId="4" borderId="35" xfId="0" applyFont="1" applyFill="1" applyBorder="1" applyAlignment="1" applyProtection="1">
      <alignment horizontal="center" vertical="center"/>
    </xf>
    <xf numFmtId="0" fontId="19" fillId="11" borderId="9" xfId="0" applyFont="1" applyFill="1" applyBorder="1" applyAlignment="1">
      <alignment horizontal="center"/>
    </xf>
    <xf numFmtId="0" fontId="19" fillId="11" borderId="9" xfId="0" applyFont="1" applyFill="1" applyBorder="1" applyAlignment="1">
      <alignment horizontal="left" vertical="center"/>
    </xf>
    <xf numFmtId="0" fontId="19" fillId="11" borderId="9" xfId="0" applyFont="1" applyFill="1" applyBorder="1" applyAlignment="1">
      <alignment horizontal="center" vertical="center"/>
    </xf>
    <xf numFmtId="9" fontId="19" fillId="11" borderId="9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1" fillId="0" borderId="15" xfId="0" applyNumberFormat="1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1" fillId="0" borderId="16" xfId="0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1" fillId="0" borderId="50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1" fillId="0" borderId="14" xfId="0" applyNumberFormat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1" fillId="0" borderId="55" xfId="0" applyNumberFormat="1" applyFont="1" applyFill="1" applyBorder="1" applyAlignment="1" applyProtection="1">
      <alignment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15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15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3" fillId="0" borderId="0" xfId="0" applyFont="1" applyBorder="1" applyProtection="1"/>
    <xf numFmtId="0" fontId="16" fillId="0" borderId="0" xfId="0" applyFont="1" applyBorder="1" applyAlignment="1" applyProtection="1">
      <alignment horizontal="left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1" fillId="0" borderId="68" xfId="0" applyNumberFormat="1" applyFont="1" applyFill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9" fontId="1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8" fillId="0" borderId="0" xfId="0" applyFont="1" applyFill="1" applyProtection="1"/>
    <xf numFmtId="0" fontId="29" fillId="0" borderId="0" xfId="0" applyFont="1" applyFill="1" applyProtection="1"/>
    <xf numFmtId="0" fontId="36" fillId="0" borderId="0" xfId="0" applyFont="1" applyFill="1" applyProtection="1"/>
    <xf numFmtId="0" fontId="19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wrapText="1"/>
    </xf>
    <xf numFmtId="0" fontId="34" fillId="4" borderId="69" xfId="0" applyFont="1" applyFill="1" applyBorder="1" applyAlignment="1" applyProtection="1">
      <alignment horizontal="center" vertical="center"/>
    </xf>
    <xf numFmtId="0" fontId="10" fillId="4" borderId="69" xfId="0" applyFont="1" applyFill="1" applyBorder="1" applyAlignment="1" applyProtection="1">
      <alignment horizontal="center" vertical="center"/>
    </xf>
    <xf numFmtId="0" fontId="15" fillId="0" borderId="69" xfId="0" applyFont="1" applyFill="1" applyBorder="1" applyAlignment="1" applyProtection="1">
      <alignment horizontal="left" vertical="center" wrapText="1"/>
    </xf>
    <xf numFmtId="0" fontId="15" fillId="0" borderId="69" xfId="0" applyFont="1" applyFill="1" applyBorder="1" applyAlignment="1" applyProtection="1">
      <alignment horizontal="center" vertical="center"/>
    </xf>
    <xf numFmtId="0" fontId="10" fillId="0" borderId="69" xfId="0" applyFont="1" applyFill="1" applyBorder="1" applyAlignment="1" applyProtection="1">
      <alignment horizontal="center" vertical="center"/>
    </xf>
    <xf numFmtId="0" fontId="34" fillId="0" borderId="69" xfId="0" applyFont="1" applyFill="1" applyBorder="1" applyAlignment="1" applyProtection="1">
      <alignment horizontal="center" vertical="center"/>
    </xf>
    <xf numFmtId="0" fontId="33" fillId="9" borderId="69" xfId="0" applyFont="1" applyFill="1" applyBorder="1" applyAlignment="1" applyProtection="1">
      <alignment horizontal="center" vertical="center"/>
    </xf>
    <xf numFmtId="0" fontId="35" fillId="0" borderId="0" xfId="0" applyFont="1" applyFill="1" applyAlignment="1" applyProtection="1"/>
    <xf numFmtId="0" fontId="34" fillId="0" borderId="0" xfId="0" applyFont="1" applyFill="1" applyAlignment="1" applyProtection="1"/>
    <xf numFmtId="0" fontId="30" fillId="0" borderId="69" xfId="0" applyFont="1" applyFill="1" applyBorder="1" applyAlignment="1" applyProtection="1">
      <alignment vertical="center"/>
    </xf>
    <xf numFmtId="0" fontId="34" fillId="12" borderId="69" xfId="0" applyFont="1" applyFill="1" applyBorder="1" applyAlignment="1" applyProtection="1">
      <alignment horizontal="center" vertical="center"/>
    </xf>
    <xf numFmtId="0" fontId="34" fillId="13" borderId="69" xfId="0" applyFont="1" applyFill="1" applyBorder="1" applyAlignment="1" applyProtection="1">
      <alignment horizontal="center" vertical="center"/>
    </xf>
    <xf numFmtId="0" fontId="39" fillId="0" borderId="69" xfId="0" applyFont="1" applyFill="1" applyBorder="1" applyAlignment="1" applyProtection="1">
      <alignment horizontal="left" vertical="center" wrapText="1"/>
    </xf>
    <xf numFmtId="0" fontId="40" fillId="0" borderId="69" xfId="0" applyFont="1" applyFill="1" applyBorder="1" applyAlignment="1" applyProtection="1">
      <alignment horizontal="left" vertical="center" wrapText="1"/>
    </xf>
    <xf numFmtId="0" fontId="41" fillId="12" borderId="69" xfId="0" applyFont="1" applyFill="1" applyBorder="1" applyAlignment="1" applyProtection="1">
      <alignment horizontal="left" vertical="center" wrapText="1"/>
    </xf>
    <xf numFmtId="0" fontId="33" fillId="14" borderId="0" xfId="0" applyFont="1" applyFill="1" applyBorder="1" applyAlignment="1" applyProtection="1">
      <alignment horizontal="center" vertical="center"/>
      <protection locked="0"/>
    </xf>
    <xf numFmtId="0" fontId="26" fillId="9" borderId="31" xfId="0" applyFont="1" applyFill="1" applyBorder="1" applyAlignment="1" applyProtection="1">
      <alignment horizontal="center" vertical="center" wrapText="1"/>
      <protection locked="0"/>
    </xf>
    <xf numFmtId="0" fontId="26" fillId="9" borderId="32" xfId="0" applyFont="1" applyFill="1" applyBorder="1" applyAlignment="1" applyProtection="1">
      <alignment horizontal="center" vertical="center" wrapText="1"/>
      <protection locked="0"/>
    </xf>
    <xf numFmtId="0" fontId="26" fillId="9" borderId="39" xfId="0" applyFont="1" applyFill="1" applyBorder="1" applyAlignment="1" applyProtection="1">
      <alignment horizontal="center" vertical="center" wrapText="1"/>
      <protection locked="0"/>
    </xf>
    <xf numFmtId="0" fontId="26" fillId="9" borderId="40" xfId="0" applyFont="1" applyFill="1" applyBorder="1" applyAlignment="1" applyProtection="1">
      <alignment horizontal="center" vertical="center" wrapText="1"/>
      <protection locked="0"/>
    </xf>
    <xf numFmtId="0" fontId="26" fillId="9" borderId="32" xfId="0" applyFont="1" applyFill="1" applyBorder="1" applyAlignment="1" applyProtection="1">
      <alignment horizontal="center" wrapText="1"/>
      <protection locked="0"/>
    </xf>
    <xf numFmtId="0" fontId="26" fillId="9" borderId="33" xfId="0" applyFont="1" applyFill="1" applyBorder="1" applyAlignment="1" applyProtection="1">
      <alignment horizontal="center" wrapText="1"/>
      <protection locked="0"/>
    </xf>
    <xf numFmtId="0" fontId="20" fillId="4" borderId="24" xfId="0" applyNumberFormat="1" applyFont="1" applyFill="1" applyBorder="1" applyAlignment="1" applyProtection="1">
      <alignment horizontal="left" vertical="center"/>
      <protection locked="0"/>
    </xf>
    <xf numFmtId="0" fontId="3" fillId="7" borderId="44" xfId="0" applyFont="1" applyFill="1" applyBorder="1" applyAlignment="1" applyProtection="1">
      <alignment horizontal="center" vertical="center"/>
    </xf>
    <xf numFmtId="0" fontId="3" fillId="7" borderId="10" xfId="0" applyFont="1" applyFill="1" applyBorder="1" applyAlignment="1" applyProtection="1">
      <alignment horizontal="center" vertical="center"/>
    </xf>
    <xf numFmtId="0" fontId="3" fillId="7" borderId="11" xfId="0" applyFont="1" applyFill="1" applyBorder="1" applyAlignment="1" applyProtection="1">
      <alignment horizontal="center" vertical="center"/>
    </xf>
    <xf numFmtId="0" fontId="11" fillId="7" borderId="45" xfId="0" applyFont="1" applyFill="1" applyBorder="1" applyAlignment="1" applyProtection="1">
      <alignment horizontal="center" vertical="center"/>
    </xf>
    <xf numFmtId="0" fontId="11" fillId="7" borderId="13" xfId="0" applyFont="1" applyFill="1" applyBorder="1" applyAlignment="1" applyProtection="1">
      <alignment horizontal="center" vertical="center"/>
    </xf>
    <xf numFmtId="0" fontId="11" fillId="7" borderId="14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wrapText="1"/>
    </xf>
    <xf numFmtId="0" fontId="11" fillId="4" borderId="3" xfId="0" applyFont="1" applyFill="1" applyBorder="1" applyAlignment="1" applyProtection="1">
      <alignment horizontal="center" wrapText="1"/>
    </xf>
    <xf numFmtId="0" fontId="11" fillId="4" borderId="28" xfId="0" applyFont="1" applyFill="1" applyBorder="1" applyAlignment="1" applyProtection="1">
      <alignment horizontal="center" wrapText="1"/>
    </xf>
    <xf numFmtId="0" fontId="11" fillId="4" borderId="29" xfId="0" applyFont="1" applyFill="1" applyBorder="1" applyAlignment="1" applyProtection="1">
      <alignment horizontal="center" wrapText="1"/>
    </xf>
    <xf numFmtId="0" fontId="11" fillId="5" borderId="27" xfId="0" applyFont="1" applyFill="1" applyBorder="1" applyAlignment="1" applyProtection="1">
      <alignment horizontal="center" vertical="center" wrapText="1"/>
    </xf>
    <xf numFmtId="0" fontId="11" fillId="5" borderId="14" xfId="0" applyFont="1" applyFill="1" applyBorder="1" applyAlignment="1" applyProtection="1">
      <alignment horizontal="center" vertical="center" wrapText="1"/>
    </xf>
    <xf numFmtId="0" fontId="11" fillId="4" borderId="47" xfId="0" applyFont="1" applyFill="1" applyBorder="1" applyAlignment="1" applyProtection="1">
      <alignment horizontal="center" vertical="center" wrapText="1"/>
    </xf>
    <xf numFmtId="0" fontId="11" fillId="4" borderId="48" xfId="0" applyFont="1" applyFill="1" applyBorder="1" applyAlignment="1" applyProtection="1">
      <alignment horizontal="center" vertical="center" wrapText="1"/>
    </xf>
    <xf numFmtId="0" fontId="11" fillId="4" borderId="34" xfId="0" applyFont="1" applyFill="1" applyBorder="1" applyAlignment="1" applyProtection="1">
      <alignment horizontal="center" vertical="center" wrapText="1"/>
    </xf>
    <xf numFmtId="0" fontId="11" fillId="4" borderId="46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30" fillId="0" borderId="13" xfId="0" applyFont="1" applyBorder="1" applyAlignment="1" applyProtection="1">
      <alignment horizontal="center" vertical="center" textRotation="90"/>
    </xf>
    <xf numFmtId="0" fontId="30" fillId="0" borderId="0" xfId="0" applyFont="1" applyBorder="1" applyAlignment="1" applyProtection="1">
      <alignment horizontal="center" vertical="center" textRotation="90"/>
    </xf>
    <xf numFmtId="0" fontId="26" fillId="9" borderId="6" xfId="0" applyFont="1" applyFill="1" applyBorder="1" applyAlignment="1" applyProtection="1">
      <alignment horizontal="center" vertical="center"/>
    </xf>
    <xf numFmtId="0" fontId="38" fillId="0" borderId="0" xfId="0" applyFont="1" applyFill="1" applyAlignment="1" applyProtection="1">
      <alignment horizontal="center"/>
    </xf>
    <xf numFmtId="0" fontId="37" fillId="0" borderId="0" xfId="0" applyFont="1" applyFill="1" applyAlignment="1" applyProtection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46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Prozent" xfId="45" builtinId="5"/>
    <cellStyle name="Standard" xfId="0" builtinId="0"/>
  </cellStyles>
  <dxfs count="4">
    <dxf>
      <fill>
        <patternFill>
          <bgColor rgb="FF1FB130"/>
        </patternFill>
      </fill>
    </dxf>
    <dxf>
      <fill>
        <patternFill>
          <bgColor rgb="FF5BEF69"/>
        </patternFill>
      </fill>
    </dxf>
    <dxf>
      <font>
        <color theme="1"/>
      </font>
      <fill>
        <patternFill>
          <bgColor rgb="FFF1F468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9" defaultPivotStyle="PivotStyleMedium4"/>
  <colors>
    <mruColors>
      <color rgb="FF3366CC"/>
      <color rgb="FF0066CC"/>
      <color rgb="FFF1F468"/>
      <color rgb="FF5BEF69"/>
      <color rgb="FFFCE092"/>
      <color rgb="FFFF3B3B"/>
      <color rgb="FFF63838"/>
      <color rgb="FF1FB130"/>
      <color rgb="FF0066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 sz="1400"/>
              <a:t>Anzahl</a:t>
            </a:r>
            <a:r>
              <a:rPr lang="en-US" sz="1400" baseline="0"/>
              <a:t> der Schülerinnen und Schüler </a:t>
            </a:r>
          </a:p>
          <a:p>
            <a:pPr>
              <a:defRPr/>
            </a:pPr>
            <a:r>
              <a:rPr lang="en-US" sz="1400" baseline="0"/>
              <a:t>nach Grad der  Lernentwicklung</a:t>
            </a:r>
            <a:r>
              <a:rPr lang="en-US" sz="1400"/>
              <a:t> 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83512320"/>
        <c:axId val="86770048"/>
      </c:barChart>
      <c:catAx>
        <c:axId val="83512320"/>
        <c:scaling>
          <c:orientation val="minMax"/>
        </c:scaling>
        <c:axPos val="b"/>
        <c:tickLblPos val="nextTo"/>
        <c:crossAx val="86770048"/>
        <c:crosses val="autoZero"/>
        <c:auto val="1"/>
        <c:lblAlgn val="ctr"/>
        <c:lblOffset val="100"/>
      </c:catAx>
      <c:valAx>
        <c:axId val="867700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Anzahl</a:t>
                </a:r>
              </a:p>
            </c:rich>
          </c:tx>
          <c:layout/>
        </c:title>
        <c:numFmt formatCode="General" sourceLinked="1"/>
        <c:tickLblPos val="nextTo"/>
        <c:crossAx val="83512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'4'!$E$1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'4'!$A$3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('4'!$C$6,'4'!$G$6,'4'!$K$6)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('4'!$C$8,'4'!$G$8,'4'!$K$8)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('4'!$C$7,'4'!$G$7,'4'!$K$7)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6589440"/>
        <c:axId val="46590976"/>
      </c:lineChart>
      <c:catAx>
        <c:axId val="46589440"/>
        <c:scaling>
          <c:orientation val="minMax"/>
        </c:scaling>
        <c:axPos val="b"/>
        <c:tickLblPos val="nextTo"/>
        <c:crossAx val="46590976"/>
        <c:crosses val="autoZero"/>
        <c:auto val="1"/>
        <c:lblAlgn val="ctr"/>
        <c:lblOffset val="100"/>
      </c:catAx>
      <c:valAx>
        <c:axId val="465909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6589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6659840"/>
        <c:axId val="46678016"/>
      </c:barChart>
      <c:catAx>
        <c:axId val="46659840"/>
        <c:scaling>
          <c:orientation val="minMax"/>
        </c:scaling>
        <c:axPos val="b"/>
        <c:tickLblPos val="nextTo"/>
        <c:crossAx val="46678016"/>
        <c:crosses val="autoZero"/>
        <c:auto val="1"/>
        <c:lblAlgn val="ctr"/>
        <c:lblOffset val="100"/>
      </c:catAx>
      <c:valAx>
        <c:axId val="46678016"/>
        <c:scaling>
          <c:orientation val="minMax"/>
        </c:scaling>
        <c:axPos val="l"/>
        <c:majorGridlines/>
        <c:numFmt formatCode="General" sourceLinked="1"/>
        <c:tickLblPos val="nextTo"/>
        <c:crossAx val="46659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43"/>
          <c:h val="7.2187278985336931E-2"/>
        </c:manualLayout>
      </c:layout>
    </c:legend>
    <c:plotVisOnly val="1"/>
  </c:chart>
  <c:printSettings>
    <c:headerFooter/>
    <c:pageMargins b="0.39370078740157488" l="0.70866141732283872" r="0.31496062992126317" t="0.39370078740157488" header="0.31496062992126317" footer="0.31496062992126317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'5'!$E$1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36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2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'5'!$A$3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('5'!$C$6,'5'!$G$6,'5'!$K$6)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('5'!$C$8,'5'!$G$8,'5'!$K$8)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('5'!$C$7,'5'!$G$7,'5'!$K$7)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6714240"/>
        <c:axId val="46724224"/>
      </c:lineChart>
      <c:catAx>
        <c:axId val="46714240"/>
        <c:scaling>
          <c:orientation val="minMax"/>
        </c:scaling>
        <c:axPos val="b"/>
        <c:tickLblPos val="nextTo"/>
        <c:crossAx val="46724224"/>
        <c:crosses val="autoZero"/>
        <c:auto val="1"/>
        <c:lblAlgn val="ctr"/>
        <c:lblOffset val="100"/>
      </c:catAx>
      <c:valAx>
        <c:axId val="467242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6714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01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6825856"/>
        <c:axId val="46827392"/>
      </c:barChart>
      <c:catAx>
        <c:axId val="46825856"/>
        <c:scaling>
          <c:orientation val="minMax"/>
        </c:scaling>
        <c:axPos val="b"/>
        <c:tickLblPos val="nextTo"/>
        <c:crossAx val="46827392"/>
        <c:crosses val="autoZero"/>
        <c:auto val="1"/>
        <c:lblAlgn val="ctr"/>
        <c:lblOffset val="100"/>
      </c:catAx>
      <c:valAx>
        <c:axId val="46827392"/>
        <c:scaling>
          <c:orientation val="minMax"/>
        </c:scaling>
        <c:axPos val="l"/>
        <c:majorGridlines/>
        <c:numFmt formatCode="General" sourceLinked="1"/>
        <c:tickLblPos val="nextTo"/>
        <c:crossAx val="468258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'6'!$E$1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'6'!$A$3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('6'!$C$6,'6'!$G$6,'6'!$K$6)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('6'!$C$8,'6'!$G$8,'6'!$K$8)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('6'!$C$7,'6'!$G$7,'6'!$K$7)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6855680"/>
        <c:axId val="46857216"/>
      </c:lineChart>
      <c:catAx>
        <c:axId val="46855680"/>
        <c:scaling>
          <c:orientation val="minMax"/>
        </c:scaling>
        <c:axPos val="b"/>
        <c:tickLblPos val="nextTo"/>
        <c:crossAx val="46857216"/>
        <c:crosses val="autoZero"/>
        <c:auto val="1"/>
        <c:lblAlgn val="ctr"/>
        <c:lblOffset val="100"/>
      </c:catAx>
      <c:valAx>
        <c:axId val="468572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6855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6958848"/>
        <c:axId val="46977024"/>
      </c:barChart>
      <c:catAx>
        <c:axId val="46958848"/>
        <c:scaling>
          <c:orientation val="minMax"/>
        </c:scaling>
        <c:axPos val="b"/>
        <c:tickLblPos val="nextTo"/>
        <c:crossAx val="46977024"/>
        <c:crosses val="autoZero"/>
        <c:auto val="1"/>
        <c:lblAlgn val="ctr"/>
        <c:lblOffset val="100"/>
      </c:catAx>
      <c:valAx>
        <c:axId val="46977024"/>
        <c:scaling>
          <c:orientation val="minMax"/>
        </c:scaling>
        <c:axPos val="l"/>
        <c:majorGridlines/>
        <c:numFmt formatCode="General" sourceLinked="1"/>
        <c:tickLblPos val="nextTo"/>
        <c:crossAx val="46958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'7'!$E$1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'7'!$A$3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('7'!$C$6,'7'!$G$6,'7'!$K$6)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('7'!$C$8,'7'!$G$8,'7'!$K$8)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('7'!$C$7,'7'!$G$7,'7'!$K$7)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7341568"/>
        <c:axId val="47343104"/>
      </c:lineChart>
      <c:catAx>
        <c:axId val="47341568"/>
        <c:scaling>
          <c:orientation val="minMax"/>
        </c:scaling>
        <c:axPos val="b"/>
        <c:tickLblPos val="nextTo"/>
        <c:crossAx val="47343104"/>
        <c:crosses val="autoZero"/>
        <c:auto val="1"/>
        <c:lblAlgn val="ctr"/>
        <c:lblOffset val="100"/>
      </c:catAx>
      <c:valAx>
        <c:axId val="47343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7341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7387392"/>
        <c:axId val="47388928"/>
      </c:barChart>
      <c:catAx>
        <c:axId val="47387392"/>
        <c:scaling>
          <c:orientation val="minMax"/>
        </c:scaling>
        <c:axPos val="b"/>
        <c:tickLblPos val="nextTo"/>
        <c:crossAx val="47388928"/>
        <c:crosses val="autoZero"/>
        <c:auto val="1"/>
        <c:lblAlgn val="ctr"/>
        <c:lblOffset val="100"/>
      </c:catAx>
      <c:valAx>
        <c:axId val="47388928"/>
        <c:scaling>
          <c:orientation val="minMax"/>
        </c:scaling>
        <c:axPos val="l"/>
        <c:majorGridlines/>
        <c:numFmt formatCode="General" sourceLinked="1"/>
        <c:tickLblPos val="nextTo"/>
        <c:crossAx val="473873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'8'!$E$1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'8'!$A$3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('8'!$C$6,'8'!$G$6,'8'!$K$6)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('8'!$C$8,'8'!$G$8,'8'!$K$8)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('8'!$C$7,'8'!$G$7,'8'!$K$7)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7420928"/>
        <c:axId val="47422464"/>
      </c:lineChart>
      <c:catAx>
        <c:axId val="47420928"/>
        <c:scaling>
          <c:orientation val="minMax"/>
        </c:scaling>
        <c:axPos val="b"/>
        <c:tickLblPos val="nextTo"/>
        <c:crossAx val="47422464"/>
        <c:crosses val="autoZero"/>
        <c:auto val="1"/>
        <c:lblAlgn val="ctr"/>
        <c:lblOffset val="100"/>
      </c:catAx>
      <c:valAx>
        <c:axId val="474224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74209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7503616"/>
        <c:axId val="47513600"/>
      </c:barChart>
      <c:catAx>
        <c:axId val="47503616"/>
        <c:scaling>
          <c:orientation val="minMax"/>
        </c:scaling>
        <c:axPos val="b"/>
        <c:tickLblPos val="nextTo"/>
        <c:crossAx val="47513600"/>
        <c:crosses val="autoZero"/>
        <c:auto val="1"/>
        <c:lblAlgn val="ctr"/>
        <c:lblOffset val="100"/>
      </c:catAx>
      <c:valAx>
        <c:axId val="47513600"/>
        <c:scaling>
          <c:orientation val="minMax"/>
        </c:scaling>
        <c:axPos val="l"/>
        <c:majorGridlines/>
        <c:numFmt formatCode="General" sourceLinked="1"/>
        <c:tickLblPos val="nextTo"/>
        <c:crossAx val="47503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43"/>
          <c:h val="7.2187278985336931E-2"/>
        </c:manualLayout>
      </c:layout>
    </c:legend>
    <c:plotVisOnly val="1"/>
  </c:chart>
  <c:printSettings>
    <c:headerFooter/>
    <c:pageMargins b="0.39370078740157488" l="0.70866141732283872" r="0.31496062992126317" t="0.39370078740157488" header="0.31496062992126317" footer="0.3149606299212631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Prozentualer Anteil der Schülerinnen und Schüler </a:t>
            </a:r>
          </a:p>
          <a:p>
            <a:pPr>
              <a:defRPr sz="1400"/>
            </a:pPr>
            <a:r>
              <a:rPr lang="en-US" sz="1400" baseline="0"/>
              <a:t>nach Grad der Lernentwicklung</a:t>
            </a:r>
            <a:r>
              <a:rPr lang="en-US" sz="1400"/>
              <a:t> </a:t>
            </a:r>
          </a:p>
        </c:rich>
      </c:tx>
      <c:layout>
        <c:manualLayout>
          <c:xMode val="edge"/>
          <c:yMode val="edge"/>
          <c:x val="0.14377229405240519"/>
          <c:y val="1.5398553360473587E-2"/>
        </c:manualLayout>
      </c:layout>
    </c:title>
    <c:plotArea>
      <c:layout/>
      <c:barChart>
        <c:barDir val="col"/>
        <c:grouping val="percent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(Klasse!$G$42,Klasse!$N$42,Klasse!$U$42)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(Klasse!$G$43,Klasse!$N$43,Klasse!$U$43)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0%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(Klasse!$G$44,Klasse!$N$44,Klasse!$U$44)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0%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(Klasse!$G$45,Klasse!$N$45,Klasse!$U$45)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103103488"/>
        <c:axId val="125150720"/>
      </c:barChart>
      <c:catAx>
        <c:axId val="103103488"/>
        <c:scaling>
          <c:orientation val="minMax"/>
        </c:scaling>
        <c:axPos val="b"/>
        <c:tickLblPos val="nextTo"/>
        <c:crossAx val="125150720"/>
        <c:crosses val="autoZero"/>
        <c:auto val="1"/>
        <c:lblAlgn val="ctr"/>
        <c:lblOffset val="100"/>
      </c:catAx>
      <c:valAx>
        <c:axId val="125150720"/>
        <c:scaling>
          <c:orientation val="minMax"/>
        </c:scaling>
        <c:axPos val="l"/>
        <c:majorGridlines/>
        <c:numFmt formatCode="0%" sourceLinked="1"/>
        <c:tickLblPos val="nextTo"/>
        <c:crossAx val="103103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'9'!$E$1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36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2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'9'!$A$3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('9'!$C$6,'9'!$G$6,'9'!$K$6)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('9'!$C$8,'9'!$G$8,'9'!$K$8)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('9'!$C$7,'9'!$G$7,'9'!$K$7)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7587328"/>
        <c:axId val="47588864"/>
      </c:lineChart>
      <c:catAx>
        <c:axId val="47587328"/>
        <c:scaling>
          <c:orientation val="minMax"/>
        </c:scaling>
        <c:axPos val="b"/>
        <c:tickLblPos val="nextTo"/>
        <c:crossAx val="47588864"/>
        <c:crosses val="autoZero"/>
        <c:auto val="1"/>
        <c:lblAlgn val="ctr"/>
        <c:lblOffset val="100"/>
      </c:catAx>
      <c:valAx>
        <c:axId val="475888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7587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01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7743744"/>
        <c:axId val="47745280"/>
      </c:barChart>
      <c:catAx>
        <c:axId val="47743744"/>
        <c:scaling>
          <c:orientation val="minMax"/>
        </c:scaling>
        <c:axPos val="b"/>
        <c:tickLblPos val="nextTo"/>
        <c:crossAx val="47745280"/>
        <c:crosses val="autoZero"/>
        <c:auto val="1"/>
        <c:lblAlgn val="ctr"/>
        <c:lblOffset val="100"/>
      </c:catAx>
      <c:valAx>
        <c:axId val="47745280"/>
        <c:scaling>
          <c:orientation val="minMax"/>
        </c:scaling>
        <c:axPos val="l"/>
        <c:majorGridlines/>
        <c:numFmt formatCode="General" sourceLinked="1"/>
        <c:tickLblPos val="nextTo"/>
        <c:crossAx val="47743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'10'!$E$1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'10'!$A$3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('10'!$C$6,'10'!$G$6,'10'!$K$6)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('10'!$C$8,'10'!$G$8,'10'!$K$8)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('10'!$C$7,'10'!$G$7,'10'!$K$7)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7773568"/>
        <c:axId val="47775104"/>
      </c:lineChart>
      <c:catAx>
        <c:axId val="47773568"/>
        <c:scaling>
          <c:orientation val="minMax"/>
        </c:scaling>
        <c:axPos val="b"/>
        <c:tickLblPos val="nextTo"/>
        <c:crossAx val="47775104"/>
        <c:crosses val="autoZero"/>
        <c:auto val="1"/>
        <c:lblAlgn val="ctr"/>
        <c:lblOffset val="100"/>
      </c:catAx>
      <c:valAx>
        <c:axId val="47775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777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8679552"/>
        <c:axId val="48685440"/>
      </c:barChart>
      <c:catAx>
        <c:axId val="48679552"/>
        <c:scaling>
          <c:orientation val="minMax"/>
        </c:scaling>
        <c:axPos val="b"/>
        <c:tickLblPos val="nextTo"/>
        <c:crossAx val="48685440"/>
        <c:crosses val="autoZero"/>
        <c:auto val="1"/>
        <c:lblAlgn val="ctr"/>
        <c:lblOffset val="100"/>
      </c:catAx>
      <c:valAx>
        <c:axId val="48685440"/>
        <c:scaling>
          <c:orientation val="minMax"/>
        </c:scaling>
        <c:axPos val="l"/>
        <c:majorGridlines/>
        <c:numFmt formatCode="General" sourceLinked="1"/>
        <c:tickLblPos val="nextTo"/>
        <c:crossAx val="48679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'11'!$E$1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'11'!$A$3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('11'!$C$6,'11'!$G$6,'11'!$K$6)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('11'!$C$8,'11'!$G$8,'11'!$K$8)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('11'!$C$7,'11'!$G$7,'11'!$K$7)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8721280"/>
        <c:axId val="48727168"/>
      </c:lineChart>
      <c:catAx>
        <c:axId val="48721280"/>
        <c:scaling>
          <c:orientation val="minMax"/>
        </c:scaling>
        <c:axPos val="b"/>
        <c:tickLblPos val="nextTo"/>
        <c:crossAx val="48727168"/>
        <c:crosses val="autoZero"/>
        <c:auto val="1"/>
        <c:lblAlgn val="ctr"/>
        <c:lblOffset val="100"/>
      </c:catAx>
      <c:valAx>
        <c:axId val="487271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8721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8791936"/>
        <c:axId val="48793472"/>
      </c:barChart>
      <c:catAx>
        <c:axId val="48791936"/>
        <c:scaling>
          <c:orientation val="minMax"/>
        </c:scaling>
        <c:axPos val="b"/>
        <c:tickLblPos val="nextTo"/>
        <c:crossAx val="48793472"/>
        <c:crosses val="autoZero"/>
        <c:auto val="1"/>
        <c:lblAlgn val="ctr"/>
        <c:lblOffset val="100"/>
      </c:catAx>
      <c:valAx>
        <c:axId val="48793472"/>
        <c:scaling>
          <c:orientation val="minMax"/>
        </c:scaling>
        <c:axPos val="l"/>
        <c:majorGridlines/>
        <c:numFmt formatCode="General" sourceLinked="1"/>
        <c:tickLblPos val="nextTo"/>
        <c:crossAx val="48791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'12'!$E$1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'12'!$A$3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('12'!$C$6,'12'!$G$6,'12'!$K$6)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('12'!$C$8,'12'!$G$8,'12'!$K$8)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('12'!$C$7,'12'!$G$7,'12'!$K$7)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8847104"/>
        <c:axId val="48861184"/>
      </c:lineChart>
      <c:catAx>
        <c:axId val="48847104"/>
        <c:scaling>
          <c:orientation val="minMax"/>
        </c:scaling>
        <c:axPos val="b"/>
        <c:tickLblPos val="nextTo"/>
        <c:crossAx val="48861184"/>
        <c:crosses val="autoZero"/>
        <c:auto val="1"/>
        <c:lblAlgn val="ctr"/>
        <c:lblOffset val="100"/>
      </c:catAx>
      <c:valAx>
        <c:axId val="488611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8847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8937984"/>
        <c:axId val="48952064"/>
      </c:barChart>
      <c:catAx>
        <c:axId val="48937984"/>
        <c:scaling>
          <c:orientation val="minMax"/>
        </c:scaling>
        <c:axPos val="b"/>
        <c:tickLblPos val="nextTo"/>
        <c:crossAx val="48952064"/>
        <c:crosses val="autoZero"/>
        <c:auto val="1"/>
        <c:lblAlgn val="ctr"/>
        <c:lblOffset val="100"/>
      </c:catAx>
      <c:valAx>
        <c:axId val="48952064"/>
        <c:scaling>
          <c:orientation val="minMax"/>
        </c:scaling>
        <c:axPos val="l"/>
        <c:majorGridlines/>
        <c:numFmt formatCode="General" sourceLinked="1"/>
        <c:tickLblPos val="nextTo"/>
        <c:crossAx val="48937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'13'!$E$1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'13'!$A$3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('13'!$C$6,'13'!$G$6,'13'!$K$6)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('13'!$C$8,'13'!$G$8,'13'!$K$8)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('13'!$C$7,'13'!$G$7,'13'!$K$7)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8988544"/>
        <c:axId val="48990080"/>
      </c:lineChart>
      <c:catAx>
        <c:axId val="48988544"/>
        <c:scaling>
          <c:orientation val="minMax"/>
        </c:scaling>
        <c:axPos val="b"/>
        <c:tickLblPos val="nextTo"/>
        <c:crossAx val="48990080"/>
        <c:crosses val="autoZero"/>
        <c:auto val="1"/>
        <c:lblAlgn val="ctr"/>
        <c:lblOffset val="100"/>
      </c:catAx>
      <c:valAx>
        <c:axId val="489900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  <c:layout/>
        </c:title>
        <c:numFmt formatCode="General" sourceLinked="1"/>
        <c:tickLblPos val="nextTo"/>
        <c:crossAx val="4898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9063040"/>
        <c:axId val="49064576"/>
      </c:barChart>
      <c:catAx>
        <c:axId val="49063040"/>
        <c:scaling>
          <c:orientation val="minMax"/>
        </c:scaling>
        <c:axPos val="b"/>
        <c:tickLblPos val="nextTo"/>
        <c:crossAx val="49064576"/>
        <c:crosses val="autoZero"/>
        <c:auto val="1"/>
        <c:lblAlgn val="ctr"/>
        <c:lblOffset val="100"/>
      </c:catAx>
      <c:valAx>
        <c:axId val="49064576"/>
        <c:scaling>
          <c:orientation val="minMax"/>
        </c:scaling>
        <c:axPos val="l"/>
        <c:majorGridlines/>
        <c:numFmt formatCode="General" sourceLinked="1"/>
        <c:tickLblPos val="nextTo"/>
        <c:crossAx val="49063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143981184"/>
        <c:axId val="166969728"/>
      </c:barChart>
      <c:catAx>
        <c:axId val="143981184"/>
        <c:scaling>
          <c:orientation val="minMax"/>
        </c:scaling>
        <c:axPos val="b"/>
        <c:tickLblPos val="nextTo"/>
        <c:crossAx val="166969728"/>
        <c:crosses val="autoZero"/>
        <c:auto val="1"/>
        <c:lblAlgn val="ctr"/>
        <c:lblOffset val="100"/>
      </c:catAx>
      <c:valAx>
        <c:axId val="166969728"/>
        <c:scaling>
          <c:orientation val="minMax"/>
        </c:scaling>
        <c:axPos val="l"/>
        <c:majorGridlines/>
        <c:numFmt formatCode="General" sourceLinked="1"/>
        <c:tickLblPos val="nextTo"/>
        <c:crossAx val="143981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66"/>
          <c:h val="7.2187278985336903E-2"/>
        </c:manualLayout>
      </c:layout>
    </c:legend>
    <c:plotVisOnly val="1"/>
  </c:chart>
  <c:printSettings>
    <c:headerFooter/>
    <c:pageMargins b="0.39370078740157488" l="0.70866141732283838" r="0.31496062992126295" t="0.39370078740157488" header="0.31496062992126295" footer="0.31496062992126295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'14'!$E$1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'14'!$A$3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('14'!$C$6,'14'!$G$6,'14'!$K$6)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('14'!$C$8,'14'!$G$8,'14'!$K$8)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('14'!$C$7,'14'!$G$7,'14'!$K$7)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9301760"/>
        <c:axId val="49348608"/>
      </c:lineChart>
      <c:catAx>
        <c:axId val="49301760"/>
        <c:scaling>
          <c:orientation val="minMax"/>
        </c:scaling>
        <c:axPos val="b"/>
        <c:tickLblPos val="nextTo"/>
        <c:crossAx val="49348608"/>
        <c:crosses val="autoZero"/>
        <c:auto val="1"/>
        <c:lblAlgn val="ctr"/>
        <c:lblOffset val="100"/>
      </c:catAx>
      <c:valAx>
        <c:axId val="493486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9301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51645440"/>
        <c:axId val="51696384"/>
      </c:barChart>
      <c:catAx>
        <c:axId val="51645440"/>
        <c:scaling>
          <c:orientation val="minMax"/>
        </c:scaling>
        <c:axPos val="b"/>
        <c:tickLblPos val="nextTo"/>
        <c:crossAx val="51696384"/>
        <c:crosses val="autoZero"/>
        <c:auto val="1"/>
        <c:lblAlgn val="ctr"/>
        <c:lblOffset val="100"/>
      </c:catAx>
      <c:valAx>
        <c:axId val="51696384"/>
        <c:scaling>
          <c:orientation val="minMax"/>
        </c:scaling>
        <c:axPos val="l"/>
        <c:majorGridlines/>
        <c:numFmt formatCode="General" sourceLinked="1"/>
        <c:tickLblPos val="nextTo"/>
        <c:crossAx val="51645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'15'!$E$1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'15'!$A$3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('15'!$C$6,'15'!$G$6,'15'!$K$6)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('15'!$C$8,'15'!$G$8,'15'!$K$8)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('15'!$C$7,'15'!$G$7,'15'!$K$7)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51749248"/>
        <c:axId val="51750784"/>
      </c:lineChart>
      <c:catAx>
        <c:axId val="51749248"/>
        <c:scaling>
          <c:orientation val="minMax"/>
        </c:scaling>
        <c:axPos val="b"/>
        <c:tickLblPos val="nextTo"/>
        <c:crossAx val="51750784"/>
        <c:crosses val="autoZero"/>
        <c:auto val="1"/>
        <c:lblAlgn val="ctr"/>
        <c:lblOffset val="100"/>
      </c:catAx>
      <c:valAx>
        <c:axId val="517507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51749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51827840"/>
        <c:axId val="51829376"/>
      </c:barChart>
      <c:catAx>
        <c:axId val="51827840"/>
        <c:scaling>
          <c:orientation val="minMax"/>
        </c:scaling>
        <c:axPos val="b"/>
        <c:tickLblPos val="nextTo"/>
        <c:crossAx val="51829376"/>
        <c:crosses val="autoZero"/>
        <c:auto val="1"/>
        <c:lblAlgn val="ctr"/>
        <c:lblOffset val="100"/>
      </c:catAx>
      <c:valAx>
        <c:axId val="51829376"/>
        <c:scaling>
          <c:orientation val="minMax"/>
        </c:scaling>
        <c:axPos val="l"/>
        <c:majorGridlines/>
        <c:numFmt formatCode="General" sourceLinked="1"/>
        <c:tickLblPos val="nextTo"/>
        <c:crossAx val="51827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77"/>
          <c:h val="7.2187278985337014E-2"/>
        </c:manualLayout>
      </c:layout>
    </c:legend>
    <c:plotVisOnly val="1"/>
  </c:chart>
  <c:printSettings>
    <c:headerFooter/>
    <c:pageMargins b="0.39370078740157488" l="0.7086614173228396" r="0.31496062992126383" t="0.39370078740157488" header="0.31496062992126383" footer="0.3149606299212638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'16'!$E$1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88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56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'16'!$A$3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('16'!$C$6,'16'!$G$6,'16'!$K$6)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('16'!$C$8,'16'!$G$8,'16'!$K$8)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('16'!$C$7,'16'!$G$7,'16'!$K$7)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51939584"/>
        <c:axId val="51961856"/>
      </c:lineChart>
      <c:catAx>
        <c:axId val="51939584"/>
        <c:scaling>
          <c:orientation val="minMax"/>
        </c:scaling>
        <c:axPos val="b"/>
        <c:tickLblPos val="nextTo"/>
        <c:crossAx val="51961856"/>
        <c:crosses val="autoZero"/>
        <c:auto val="1"/>
        <c:lblAlgn val="ctr"/>
        <c:lblOffset val="100"/>
      </c:catAx>
      <c:valAx>
        <c:axId val="519618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519395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78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52050944"/>
        <c:axId val="52060928"/>
      </c:barChart>
      <c:catAx>
        <c:axId val="52050944"/>
        <c:scaling>
          <c:orientation val="minMax"/>
        </c:scaling>
        <c:axPos val="b"/>
        <c:tickLblPos val="nextTo"/>
        <c:crossAx val="52060928"/>
        <c:crosses val="autoZero"/>
        <c:auto val="1"/>
        <c:lblAlgn val="ctr"/>
        <c:lblOffset val="100"/>
      </c:catAx>
      <c:valAx>
        <c:axId val="52060928"/>
        <c:scaling>
          <c:orientation val="minMax"/>
        </c:scaling>
        <c:axPos val="l"/>
        <c:majorGridlines/>
        <c:numFmt formatCode="General" sourceLinked="1"/>
        <c:tickLblPos val="nextTo"/>
        <c:crossAx val="52050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43"/>
          <c:h val="7.2187278985336931E-2"/>
        </c:manualLayout>
      </c:layout>
    </c:legend>
    <c:plotVisOnly val="1"/>
  </c:chart>
  <c:printSettings>
    <c:headerFooter/>
    <c:pageMargins b="0.39370078740157488" l="0.70866141732283872" r="0.31496062992126317" t="0.39370078740157488" header="0.31496062992126317" footer="0.31496062992126317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'17'!$E$1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36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2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'17'!$A$3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('17'!$C$6,'17'!$G$6,'17'!$K$6)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('17'!$C$8,'17'!$G$8,'17'!$K$8)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('17'!$C$7,'17'!$G$7,'17'!$K$7)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52109696"/>
        <c:axId val="52111232"/>
      </c:lineChart>
      <c:catAx>
        <c:axId val="52109696"/>
        <c:scaling>
          <c:orientation val="minMax"/>
        </c:scaling>
        <c:axPos val="b"/>
        <c:tickLblPos val="nextTo"/>
        <c:crossAx val="52111232"/>
        <c:crosses val="autoZero"/>
        <c:auto val="1"/>
        <c:lblAlgn val="ctr"/>
        <c:lblOffset val="100"/>
      </c:catAx>
      <c:valAx>
        <c:axId val="52111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52109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01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52167808"/>
        <c:axId val="52169344"/>
      </c:barChart>
      <c:catAx>
        <c:axId val="52167808"/>
        <c:scaling>
          <c:orientation val="minMax"/>
        </c:scaling>
        <c:axPos val="b"/>
        <c:tickLblPos val="nextTo"/>
        <c:crossAx val="52169344"/>
        <c:crosses val="autoZero"/>
        <c:auto val="1"/>
        <c:lblAlgn val="ctr"/>
        <c:lblOffset val="100"/>
      </c:catAx>
      <c:valAx>
        <c:axId val="52169344"/>
        <c:scaling>
          <c:orientation val="minMax"/>
        </c:scaling>
        <c:axPos val="l"/>
        <c:majorGridlines/>
        <c:numFmt formatCode="General" sourceLinked="1"/>
        <c:tickLblPos val="nextTo"/>
        <c:crossAx val="521678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'18'!$E$1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'18'!$A$3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('18'!$C$6,'18'!$G$6,'18'!$K$6)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('18'!$C$8,'18'!$G$8,'18'!$K$8)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('18'!$C$7,'18'!$G$7,'18'!$K$7)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52226304"/>
        <c:axId val="52236288"/>
      </c:lineChart>
      <c:catAx>
        <c:axId val="52226304"/>
        <c:scaling>
          <c:orientation val="minMax"/>
        </c:scaling>
        <c:axPos val="b"/>
        <c:tickLblPos val="nextTo"/>
        <c:crossAx val="52236288"/>
        <c:crosses val="autoZero"/>
        <c:auto val="1"/>
        <c:lblAlgn val="ctr"/>
        <c:lblOffset val="100"/>
      </c:catAx>
      <c:valAx>
        <c:axId val="522362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52226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62815232"/>
        <c:axId val="62837504"/>
      </c:barChart>
      <c:catAx>
        <c:axId val="62815232"/>
        <c:scaling>
          <c:orientation val="minMax"/>
        </c:scaling>
        <c:axPos val="b"/>
        <c:tickLblPos val="nextTo"/>
        <c:crossAx val="62837504"/>
        <c:crosses val="autoZero"/>
        <c:auto val="1"/>
        <c:lblAlgn val="ctr"/>
        <c:lblOffset val="100"/>
      </c:catAx>
      <c:valAx>
        <c:axId val="62837504"/>
        <c:scaling>
          <c:orientation val="minMax"/>
        </c:scaling>
        <c:axPos val="l"/>
        <c:majorGridlines/>
        <c:numFmt formatCode="General" sourceLinked="1"/>
        <c:tickLblPos val="nextTo"/>
        <c:crossAx val="62815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18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06"/>
          <c:w val="0.85097216818651966"/>
          <c:h val="0.55630659211076849"/>
        </c:manualLayout>
      </c:layout>
      <c:lineChart>
        <c:grouping val="standard"/>
        <c:ser>
          <c:idx val="2"/>
          <c:order val="0"/>
          <c:tx>
            <c:v>bearbeitete Wörter</c:v>
          </c:tx>
          <c:spPr>
            <a:ln w="15875">
              <a:solidFill>
                <a:schemeClr val="tx1">
                  <a:lumMod val="50000"/>
                  <a:lumOff val="50000"/>
                </a:schemeClr>
              </a:solidFill>
              <a:prstDash val="lgDashDotDot"/>
            </a:ln>
          </c:spPr>
          <c:marker>
            <c:symbol val="triangle"/>
            <c:size val="6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b"/>
            <c:showVal val="1"/>
          </c:dLbls>
          <c:val>
            <c:numRef>
              <c:f>('1'!$C$7,'1'!$G$7,'1'!$K$7)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('1'!$C$8,'1'!$G$8,'1'!$K$8)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'1'!$A$3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chemeClr val="accent1"/>
              </a:solidFill>
            </a:ln>
          </c:spPr>
          <c:marker>
            <c:symbol val="square"/>
            <c:size val="6"/>
            <c:spPr>
              <a:solidFill>
                <a:schemeClr val="accent1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('1'!$C$6,'1'!$G$6,'1'!$K$6)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5816448"/>
        <c:axId val="45822336"/>
      </c:lineChart>
      <c:catAx>
        <c:axId val="45816448"/>
        <c:scaling>
          <c:orientation val="minMax"/>
        </c:scaling>
        <c:axPos val="b"/>
        <c:tickLblPos val="nextTo"/>
        <c:crossAx val="45822336"/>
        <c:crosses val="autoZero"/>
        <c:auto val="1"/>
        <c:lblAlgn val="ctr"/>
        <c:lblOffset val="100"/>
      </c:catAx>
      <c:valAx>
        <c:axId val="458223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  <c:layout/>
        </c:title>
        <c:numFmt formatCode="General" sourceLinked="1"/>
        <c:tickLblPos val="nextTo"/>
        <c:crossAx val="458164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accent6">
                    <a:lumMod val="75000"/>
                  </a:schemeClr>
                </a:solidFill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solidFill>
                  <a:srgbClr val="3366CC"/>
                </a:solidFill>
              </a:defRPr>
            </a:pPr>
            <a:endParaRPr lang="de-DE"/>
          </a:p>
        </c:txPr>
      </c:legendEntry>
      <c:layout>
        <c:manualLayout>
          <c:xMode val="edge"/>
          <c:yMode val="edge"/>
          <c:x val="8.3906589144580226E-2"/>
          <c:y val="0.92539077745454978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'19'!$E$1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'19'!$A$3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('19'!$C$6,'19'!$G$6,'19'!$K$6)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('19'!$C$8,'19'!$G$8,'19'!$K$8)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('19'!$C$7,'19'!$G$7,'19'!$K$7)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62939520"/>
        <c:axId val="62941056"/>
      </c:lineChart>
      <c:catAx>
        <c:axId val="62939520"/>
        <c:scaling>
          <c:orientation val="minMax"/>
        </c:scaling>
        <c:axPos val="b"/>
        <c:tickLblPos val="nextTo"/>
        <c:crossAx val="62941056"/>
        <c:crosses val="autoZero"/>
        <c:auto val="1"/>
        <c:lblAlgn val="ctr"/>
        <c:lblOffset val="100"/>
      </c:catAx>
      <c:valAx>
        <c:axId val="62941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62939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76625024"/>
        <c:axId val="76626560"/>
      </c:barChart>
      <c:catAx>
        <c:axId val="76625024"/>
        <c:scaling>
          <c:orientation val="minMax"/>
        </c:scaling>
        <c:axPos val="b"/>
        <c:tickLblPos val="nextTo"/>
        <c:crossAx val="76626560"/>
        <c:crosses val="autoZero"/>
        <c:auto val="1"/>
        <c:lblAlgn val="ctr"/>
        <c:lblOffset val="100"/>
      </c:catAx>
      <c:valAx>
        <c:axId val="76626560"/>
        <c:scaling>
          <c:orientation val="minMax"/>
        </c:scaling>
        <c:axPos val="l"/>
        <c:majorGridlines/>
        <c:numFmt formatCode="General" sourceLinked="1"/>
        <c:tickLblPos val="nextTo"/>
        <c:crossAx val="76625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'20'!$E$1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'20'!$A$3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('20'!$C$6,'20'!$G$6,'20'!$K$6)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('20'!$C$8,'20'!$G$8,'20'!$K$8)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('20'!$C$7,'20'!$G$7,'20'!$K$7)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3109376"/>
        <c:axId val="83110912"/>
      </c:lineChart>
      <c:catAx>
        <c:axId val="83109376"/>
        <c:scaling>
          <c:orientation val="minMax"/>
        </c:scaling>
        <c:axPos val="b"/>
        <c:tickLblPos val="nextTo"/>
        <c:crossAx val="83110912"/>
        <c:crosses val="autoZero"/>
        <c:auto val="1"/>
        <c:lblAlgn val="ctr"/>
        <c:lblOffset val="100"/>
      </c:catAx>
      <c:valAx>
        <c:axId val="831109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8310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83757312"/>
        <c:axId val="83771392"/>
      </c:barChart>
      <c:catAx>
        <c:axId val="83757312"/>
        <c:scaling>
          <c:orientation val="minMax"/>
        </c:scaling>
        <c:axPos val="b"/>
        <c:tickLblPos val="nextTo"/>
        <c:crossAx val="83771392"/>
        <c:crosses val="autoZero"/>
        <c:auto val="1"/>
        <c:lblAlgn val="ctr"/>
        <c:lblOffset val="100"/>
      </c:catAx>
      <c:valAx>
        <c:axId val="83771392"/>
        <c:scaling>
          <c:orientation val="minMax"/>
        </c:scaling>
        <c:axPos val="l"/>
        <c:majorGridlines/>
        <c:numFmt formatCode="General" sourceLinked="1"/>
        <c:tickLblPos val="nextTo"/>
        <c:crossAx val="83757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'21'!$E$1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'21'!$A$3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('21'!$C$6,'21'!$G$6,'21'!$K$6)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('21'!$C$8,'21'!$G$8,'21'!$K$8)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('21'!$C$7,'21'!$G$7,'21'!$K$7)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3807616"/>
        <c:axId val="83813504"/>
      </c:lineChart>
      <c:catAx>
        <c:axId val="83807616"/>
        <c:scaling>
          <c:orientation val="minMax"/>
        </c:scaling>
        <c:axPos val="b"/>
        <c:tickLblPos val="nextTo"/>
        <c:crossAx val="83813504"/>
        <c:crosses val="autoZero"/>
        <c:auto val="1"/>
        <c:lblAlgn val="ctr"/>
        <c:lblOffset val="100"/>
      </c:catAx>
      <c:valAx>
        <c:axId val="838135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8380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84279680"/>
        <c:axId val="84281216"/>
      </c:barChart>
      <c:catAx>
        <c:axId val="84279680"/>
        <c:scaling>
          <c:orientation val="minMax"/>
        </c:scaling>
        <c:axPos val="b"/>
        <c:tickLblPos val="nextTo"/>
        <c:crossAx val="84281216"/>
        <c:crosses val="autoZero"/>
        <c:auto val="1"/>
        <c:lblAlgn val="ctr"/>
        <c:lblOffset val="100"/>
      </c:catAx>
      <c:valAx>
        <c:axId val="84281216"/>
        <c:scaling>
          <c:orientation val="minMax"/>
        </c:scaling>
        <c:axPos val="l"/>
        <c:majorGridlines/>
        <c:numFmt formatCode="General" sourceLinked="1"/>
        <c:tickLblPos val="nextTo"/>
        <c:crossAx val="84279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'22'!$E$1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'22'!$A$3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('22'!$C$6,'22'!$G$6,'22'!$K$6)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('22'!$C$8,'22'!$G$8,'22'!$K$8)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('22'!$C$7,'22'!$G$7,'22'!$K$7)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4317696"/>
        <c:axId val="84319232"/>
      </c:lineChart>
      <c:catAx>
        <c:axId val="84317696"/>
        <c:scaling>
          <c:orientation val="minMax"/>
        </c:scaling>
        <c:axPos val="b"/>
        <c:tickLblPos val="nextTo"/>
        <c:crossAx val="84319232"/>
        <c:crosses val="autoZero"/>
        <c:auto val="1"/>
        <c:lblAlgn val="ctr"/>
        <c:lblOffset val="100"/>
      </c:catAx>
      <c:valAx>
        <c:axId val="84319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84317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85457152"/>
        <c:axId val="85827584"/>
      </c:barChart>
      <c:catAx>
        <c:axId val="85457152"/>
        <c:scaling>
          <c:orientation val="minMax"/>
        </c:scaling>
        <c:axPos val="b"/>
        <c:tickLblPos val="nextTo"/>
        <c:crossAx val="85827584"/>
        <c:crosses val="autoZero"/>
        <c:auto val="1"/>
        <c:lblAlgn val="ctr"/>
        <c:lblOffset val="100"/>
      </c:catAx>
      <c:valAx>
        <c:axId val="85827584"/>
        <c:scaling>
          <c:orientation val="minMax"/>
        </c:scaling>
        <c:axPos val="l"/>
        <c:majorGridlines/>
        <c:numFmt formatCode="General" sourceLinked="1"/>
        <c:tickLblPos val="nextTo"/>
        <c:crossAx val="85457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'23'!$E$1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'23'!$A$3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('23'!$C$6,'23'!$G$6,'23'!$K$6)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('23'!$C$8,'23'!$G$8,'23'!$K$8)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('23'!$C$7,'23'!$G$7,'23'!$K$7)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5847424"/>
        <c:axId val="86258816"/>
      </c:lineChart>
      <c:catAx>
        <c:axId val="85847424"/>
        <c:scaling>
          <c:orientation val="minMax"/>
        </c:scaling>
        <c:axPos val="b"/>
        <c:tickLblPos val="nextTo"/>
        <c:crossAx val="86258816"/>
        <c:crosses val="autoZero"/>
        <c:auto val="1"/>
        <c:lblAlgn val="ctr"/>
        <c:lblOffset val="100"/>
      </c:catAx>
      <c:valAx>
        <c:axId val="862588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85847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86708608"/>
        <c:axId val="86710144"/>
      </c:barChart>
      <c:catAx>
        <c:axId val="86708608"/>
        <c:scaling>
          <c:orientation val="minMax"/>
        </c:scaling>
        <c:axPos val="b"/>
        <c:tickLblPos val="nextTo"/>
        <c:crossAx val="86710144"/>
        <c:crosses val="autoZero"/>
        <c:auto val="1"/>
        <c:lblAlgn val="ctr"/>
        <c:lblOffset val="100"/>
      </c:catAx>
      <c:valAx>
        <c:axId val="86710144"/>
        <c:scaling>
          <c:orientation val="minMax"/>
        </c:scaling>
        <c:axPos val="l"/>
        <c:majorGridlines/>
        <c:numFmt formatCode="General" sourceLinked="1"/>
        <c:tickLblPos val="nextTo"/>
        <c:crossAx val="86708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77"/>
          <c:h val="7.2187278985337014E-2"/>
        </c:manualLayout>
      </c:layout>
    </c:legend>
    <c:plotVisOnly val="1"/>
  </c:chart>
  <c:printSettings>
    <c:headerFooter/>
    <c:pageMargins b="0.39370078740157488" l="0.7086614173228396" r="0.31496062992126383" t="0.39370078740157488" header="0.31496062992126383" footer="0.3149606299212638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5872640"/>
        <c:axId val="45874176"/>
      </c:barChart>
      <c:catAx>
        <c:axId val="45872640"/>
        <c:scaling>
          <c:orientation val="minMax"/>
        </c:scaling>
        <c:axPos val="b"/>
        <c:tickLblPos val="nextTo"/>
        <c:crossAx val="45874176"/>
        <c:crosses val="autoZero"/>
        <c:auto val="1"/>
        <c:lblAlgn val="ctr"/>
        <c:lblOffset val="100"/>
      </c:catAx>
      <c:valAx>
        <c:axId val="45874176"/>
        <c:scaling>
          <c:orientation val="minMax"/>
        </c:scaling>
        <c:axPos val="l"/>
        <c:majorGridlines/>
        <c:numFmt formatCode="General" sourceLinked="1"/>
        <c:tickLblPos val="nextTo"/>
        <c:crossAx val="45872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43"/>
          <c:h val="7.2187278985336931E-2"/>
        </c:manualLayout>
      </c:layout>
    </c:legend>
    <c:plotVisOnly val="1"/>
  </c:chart>
  <c:printSettings>
    <c:headerFooter/>
    <c:pageMargins b="0.39370078740157488" l="0.70866141732283872" r="0.31496062992126317" t="0.39370078740157488" header="0.31496062992126317" footer="0.31496062992126317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'24'!$E$1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88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56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'24'!$A$3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('24'!$C$6,'24'!$G$6,'24'!$K$6)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('24'!$C$8,'24'!$G$8,'24'!$K$8)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('24'!$C$7,'24'!$G$7,'24'!$K$7)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86734336"/>
        <c:axId val="86735872"/>
      </c:lineChart>
      <c:catAx>
        <c:axId val="86734336"/>
        <c:scaling>
          <c:orientation val="minMax"/>
        </c:scaling>
        <c:axPos val="b"/>
        <c:tickLblPos val="nextTo"/>
        <c:crossAx val="86735872"/>
        <c:crosses val="autoZero"/>
        <c:auto val="1"/>
        <c:lblAlgn val="ctr"/>
        <c:lblOffset val="100"/>
      </c:catAx>
      <c:valAx>
        <c:axId val="867358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86734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78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86833792"/>
        <c:axId val="95687040"/>
      </c:barChart>
      <c:catAx>
        <c:axId val="86833792"/>
        <c:scaling>
          <c:orientation val="minMax"/>
        </c:scaling>
        <c:axPos val="b"/>
        <c:tickLblPos val="nextTo"/>
        <c:crossAx val="95687040"/>
        <c:crosses val="autoZero"/>
        <c:auto val="1"/>
        <c:lblAlgn val="ctr"/>
        <c:lblOffset val="100"/>
      </c:catAx>
      <c:valAx>
        <c:axId val="95687040"/>
        <c:scaling>
          <c:orientation val="minMax"/>
        </c:scaling>
        <c:axPos val="l"/>
        <c:majorGridlines/>
        <c:numFmt formatCode="General" sourceLinked="1"/>
        <c:tickLblPos val="nextTo"/>
        <c:crossAx val="86833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'25'!$E$1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53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31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'25'!$A$3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('25'!$C$6,'25'!$G$6,'25'!$K$6)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('25'!$C$8,'25'!$G$8,'25'!$K$8)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('25'!$C$7,'25'!$G$7,'25'!$K$7)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95731712"/>
        <c:axId val="95733248"/>
      </c:lineChart>
      <c:catAx>
        <c:axId val="95731712"/>
        <c:scaling>
          <c:orientation val="minMax"/>
        </c:scaling>
        <c:axPos val="b"/>
        <c:tickLblPos val="nextTo"/>
        <c:crossAx val="95733248"/>
        <c:crosses val="autoZero"/>
        <c:auto val="1"/>
        <c:lblAlgn val="ctr"/>
        <c:lblOffset val="100"/>
      </c:catAx>
      <c:valAx>
        <c:axId val="957332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95731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23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96125696"/>
        <c:axId val="96127232"/>
      </c:barChart>
      <c:catAx>
        <c:axId val="96125696"/>
        <c:scaling>
          <c:orientation val="minMax"/>
        </c:scaling>
        <c:axPos val="b"/>
        <c:tickLblPos val="nextTo"/>
        <c:crossAx val="96127232"/>
        <c:crosses val="autoZero"/>
        <c:auto val="1"/>
        <c:lblAlgn val="ctr"/>
        <c:lblOffset val="100"/>
      </c:catAx>
      <c:valAx>
        <c:axId val="96127232"/>
        <c:scaling>
          <c:orientation val="minMax"/>
        </c:scaling>
        <c:axPos val="l"/>
        <c:majorGridlines/>
        <c:numFmt formatCode="General" sourceLinked="1"/>
        <c:tickLblPos val="nextTo"/>
        <c:crossAx val="96125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'26'!$E$1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'26'!$A$3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('26'!$C$6,'26'!$G$6,'26'!$K$6)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('26'!$C$8,'26'!$G$8,'26'!$K$8)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('26'!$C$7,'26'!$G$7,'26'!$K$7)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96610176"/>
        <c:axId val="96611712"/>
      </c:lineChart>
      <c:catAx>
        <c:axId val="96610176"/>
        <c:scaling>
          <c:orientation val="minMax"/>
        </c:scaling>
        <c:axPos val="b"/>
        <c:tickLblPos val="nextTo"/>
        <c:crossAx val="96611712"/>
        <c:crosses val="autoZero"/>
        <c:auto val="1"/>
        <c:lblAlgn val="ctr"/>
        <c:lblOffset val="100"/>
      </c:catAx>
      <c:valAx>
        <c:axId val="96611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96610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97544832"/>
        <c:axId val="97550720"/>
      </c:barChart>
      <c:catAx>
        <c:axId val="97544832"/>
        <c:scaling>
          <c:orientation val="minMax"/>
        </c:scaling>
        <c:axPos val="b"/>
        <c:tickLblPos val="nextTo"/>
        <c:crossAx val="97550720"/>
        <c:crosses val="autoZero"/>
        <c:auto val="1"/>
        <c:lblAlgn val="ctr"/>
        <c:lblOffset val="100"/>
      </c:catAx>
      <c:valAx>
        <c:axId val="97550720"/>
        <c:scaling>
          <c:orientation val="minMax"/>
        </c:scaling>
        <c:axPos val="l"/>
        <c:majorGridlines/>
        <c:numFmt formatCode="General" sourceLinked="1"/>
        <c:tickLblPos val="nextTo"/>
        <c:crossAx val="97544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'27'!$E$1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'27'!$A$3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('27'!$C$6,'27'!$G$6,'27'!$K$6)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('27'!$C$8,'27'!$G$8,'27'!$K$8)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('27'!$C$7,'27'!$G$7,'27'!$K$7)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97714176"/>
        <c:axId val="97715712"/>
      </c:lineChart>
      <c:catAx>
        <c:axId val="97714176"/>
        <c:scaling>
          <c:orientation val="minMax"/>
        </c:scaling>
        <c:axPos val="b"/>
        <c:tickLblPos val="nextTo"/>
        <c:crossAx val="97715712"/>
        <c:crosses val="autoZero"/>
        <c:auto val="1"/>
        <c:lblAlgn val="ctr"/>
        <c:lblOffset val="100"/>
      </c:catAx>
      <c:valAx>
        <c:axId val="97715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97714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97776384"/>
        <c:axId val="97777920"/>
      </c:barChart>
      <c:catAx>
        <c:axId val="97776384"/>
        <c:scaling>
          <c:orientation val="minMax"/>
        </c:scaling>
        <c:axPos val="b"/>
        <c:tickLblPos val="nextTo"/>
        <c:crossAx val="97777920"/>
        <c:crosses val="autoZero"/>
        <c:auto val="1"/>
        <c:lblAlgn val="ctr"/>
        <c:lblOffset val="100"/>
      </c:catAx>
      <c:valAx>
        <c:axId val="97777920"/>
        <c:scaling>
          <c:orientation val="minMax"/>
        </c:scaling>
        <c:axPos val="l"/>
        <c:majorGridlines/>
        <c:numFmt formatCode="General" sourceLinked="1"/>
        <c:tickLblPos val="nextTo"/>
        <c:crossAx val="97776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77"/>
          <c:h val="7.2187278985337014E-2"/>
        </c:manualLayout>
      </c:layout>
    </c:legend>
    <c:plotVisOnly val="1"/>
  </c:chart>
  <c:printSettings>
    <c:headerFooter/>
    <c:pageMargins b="0.39370078740157488" l="0.7086614173228396" r="0.31496062992126383" t="0.39370078740157488" header="0.31496062992126383" footer="0.3149606299212638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'28'!$E$1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88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56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'28'!$A$3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('28'!$C$6,'28'!$G$6,'28'!$K$6)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('28'!$C$8,'28'!$G$8,'28'!$K$8)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('28'!$C$7,'28'!$G$7,'28'!$K$7)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02836096"/>
        <c:axId val="102837632"/>
      </c:lineChart>
      <c:catAx>
        <c:axId val="102836096"/>
        <c:scaling>
          <c:orientation val="minMax"/>
        </c:scaling>
        <c:axPos val="b"/>
        <c:tickLblPos val="nextTo"/>
        <c:crossAx val="102837632"/>
        <c:crosses val="autoZero"/>
        <c:auto val="1"/>
        <c:lblAlgn val="ctr"/>
        <c:lblOffset val="100"/>
      </c:catAx>
      <c:valAx>
        <c:axId val="1028376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02836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78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103086720"/>
        <c:axId val="103125376"/>
      </c:barChart>
      <c:catAx>
        <c:axId val="103086720"/>
        <c:scaling>
          <c:orientation val="minMax"/>
        </c:scaling>
        <c:axPos val="b"/>
        <c:tickLblPos val="nextTo"/>
        <c:crossAx val="103125376"/>
        <c:crosses val="autoZero"/>
        <c:auto val="1"/>
        <c:lblAlgn val="ctr"/>
        <c:lblOffset val="100"/>
      </c:catAx>
      <c:valAx>
        <c:axId val="103125376"/>
        <c:scaling>
          <c:orientation val="minMax"/>
        </c:scaling>
        <c:axPos val="l"/>
        <c:majorGridlines/>
        <c:numFmt formatCode="General" sourceLinked="1"/>
        <c:tickLblPos val="nextTo"/>
        <c:crossAx val="103086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99"/>
          <c:h val="7.2187278985337E-2"/>
        </c:manualLayout>
      </c:layout>
    </c:legend>
    <c:plotVisOnly val="1"/>
  </c:chart>
  <c:printSettings>
    <c:headerFooter/>
    <c:pageMargins b="0.39370078740157488" l="0.70866141732283916" r="0.31496062992126361" t="0.39370078740157488" header="0.31496062992126361" footer="0.3149606299212636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36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2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('2'!$C$6,'2'!$G$6,'2'!$K$6)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('2'!$C$8,'2'!$G$8,'2'!$K$8)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('2'!$C$7,'2'!$G$7,'2'!$K$7)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6123648"/>
        <c:axId val="46375296"/>
      </c:lineChart>
      <c:catAx>
        <c:axId val="46123648"/>
        <c:scaling>
          <c:orientation val="minMax"/>
        </c:scaling>
        <c:axPos val="b"/>
        <c:tickLblPos val="nextTo"/>
        <c:crossAx val="46375296"/>
        <c:crosses val="autoZero"/>
        <c:auto val="1"/>
        <c:lblAlgn val="ctr"/>
        <c:lblOffset val="100"/>
      </c:catAx>
      <c:valAx>
        <c:axId val="463752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6123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01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'29'!$E$1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7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45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'29'!$A$3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('29'!$C$6,'29'!$G$6,'29'!$K$6)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('29'!$C$8,'29'!$G$8,'29'!$K$8)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('29'!$C$7,'29'!$G$7,'29'!$K$7)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03153664"/>
        <c:axId val="103155200"/>
      </c:lineChart>
      <c:catAx>
        <c:axId val="103153664"/>
        <c:scaling>
          <c:orientation val="minMax"/>
        </c:scaling>
        <c:axPos val="b"/>
        <c:tickLblPos val="nextTo"/>
        <c:crossAx val="103155200"/>
        <c:crosses val="autoZero"/>
        <c:auto val="1"/>
        <c:lblAlgn val="ctr"/>
        <c:lblOffset val="100"/>
      </c:catAx>
      <c:valAx>
        <c:axId val="10315520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03153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45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103227776"/>
        <c:axId val="103229312"/>
      </c:barChart>
      <c:catAx>
        <c:axId val="103227776"/>
        <c:scaling>
          <c:orientation val="minMax"/>
        </c:scaling>
        <c:axPos val="b"/>
        <c:tickLblPos val="nextTo"/>
        <c:crossAx val="103229312"/>
        <c:crosses val="autoZero"/>
        <c:auto val="1"/>
        <c:lblAlgn val="ctr"/>
        <c:lblOffset val="100"/>
      </c:catAx>
      <c:valAx>
        <c:axId val="103229312"/>
        <c:scaling>
          <c:orientation val="minMax"/>
        </c:scaling>
        <c:axPos val="l"/>
        <c:majorGridlines/>
        <c:numFmt formatCode="General" sourceLinked="1"/>
        <c:tickLblPos val="nextTo"/>
        <c:crossAx val="10322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777"/>
          <c:h val="7.2187278985337014E-2"/>
        </c:manualLayout>
      </c:layout>
    </c:legend>
    <c:plotVisOnly val="1"/>
  </c:chart>
  <c:printSettings>
    <c:headerFooter/>
    <c:pageMargins b="0.39370078740157488" l="0.7086614173228396" r="0.31496062992126383" t="0.39370078740157488" header="0.31496062992126383" footer="0.3149606299212638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'30'!$E$1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88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56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'30'!$A$3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('30'!$C$6,'30'!$G$6,'30'!$K$6)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('30'!$C$8,'30'!$G$8,'30'!$K$8)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('30'!$C$7,'30'!$G$7,'30'!$K$7)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03261696"/>
        <c:axId val="103263232"/>
      </c:lineChart>
      <c:catAx>
        <c:axId val="103261696"/>
        <c:scaling>
          <c:orientation val="minMax"/>
        </c:scaling>
        <c:axPos val="b"/>
        <c:tickLblPos val="nextTo"/>
        <c:crossAx val="103263232"/>
        <c:crosses val="autoZero"/>
        <c:auto val="1"/>
        <c:lblAlgn val="ctr"/>
        <c:lblOffset val="100"/>
      </c:catAx>
      <c:valAx>
        <c:axId val="103263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03261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78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PoFo1!$A$12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04721024"/>
        <c:axId val="125063552"/>
      </c:lineChart>
      <c:catAx>
        <c:axId val="104721024"/>
        <c:scaling>
          <c:orientation val="minMax"/>
        </c:scaling>
        <c:axPos val="b"/>
        <c:tickLblPos val="nextTo"/>
        <c:crossAx val="125063552"/>
        <c:crosses val="autoZero"/>
        <c:auto val="1"/>
        <c:lblAlgn val="ctr"/>
        <c:lblOffset val="500"/>
      </c:catAx>
      <c:valAx>
        <c:axId val="1250635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  <c:layout/>
        </c:title>
        <c:numFmt formatCode="General" sourceLinked="1"/>
        <c:tickLblPos val="nextTo"/>
        <c:crossAx val="1047210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774E-2"/>
          <c:y val="0.16632149542464988"/>
          <c:w val="0.89124269085352503"/>
          <c:h val="0.62607333835983403"/>
        </c:manualLayout>
      </c:layout>
      <c:lineChart>
        <c:grouping val="standard"/>
        <c:ser>
          <c:idx val="1"/>
          <c:order val="0"/>
          <c:tx>
            <c:strRef>
              <c:f>PoFo2!$A$12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6469248"/>
        <c:axId val="126470784"/>
      </c:lineChart>
      <c:catAx>
        <c:axId val="126469248"/>
        <c:scaling>
          <c:orientation val="minMax"/>
        </c:scaling>
        <c:axPos val="b"/>
        <c:tickLblPos val="nextTo"/>
        <c:crossAx val="126470784"/>
        <c:crosses val="autoZero"/>
        <c:auto val="1"/>
        <c:lblAlgn val="ctr"/>
        <c:lblOffset val="500"/>
      </c:catAx>
      <c:valAx>
        <c:axId val="1264707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26469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39982"/>
          <c:w val="0.99709275087092886"/>
          <c:h val="5.1788962119516356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PoFo3!$AA$21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774E-2"/>
          <c:y val="0.16632149542464988"/>
          <c:w val="0.89124269085352503"/>
          <c:h val="0.62607333835983403"/>
        </c:manualLayout>
      </c:layout>
      <c:lineChart>
        <c:grouping val="standard"/>
        <c:ser>
          <c:idx val="1"/>
          <c:order val="0"/>
          <c:tx>
            <c:strRef>
              <c:f>PoFo3!$A$12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PoFo3!$B$11:$D$11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PoFo3!$B$12:$D$12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PoFo3!$A$13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PoFo3!$B$11:$D$11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PoFo3!$B$13:$D$13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PoFo3!$A$14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PoFo3!$B$11:$D$11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PoFo3!$B$14:$D$14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6651776"/>
        <c:axId val="126690432"/>
      </c:lineChart>
      <c:catAx>
        <c:axId val="126651776"/>
        <c:scaling>
          <c:orientation val="minMax"/>
        </c:scaling>
        <c:axPos val="b"/>
        <c:tickLblPos val="nextTo"/>
        <c:crossAx val="126690432"/>
        <c:crosses val="autoZero"/>
        <c:auto val="1"/>
        <c:lblAlgn val="ctr"/>
        <c:lblOffset val="500"/>
      </c:catAx>
      <c:valAx>
        <c:axId val="1266904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266517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39982"/>
          <c:w val="0.99709275087092886"/>
          <c:h val="5.1788962119516356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PoFo4!$AA$21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PoFo4!$A$12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PoFo4!$B$11:$D$11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PoFo4!$B$12:$D$12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PoFo4!$A$13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PoFo4!$B$11:$D$11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PoFo4!$B$13:$D$13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PoFo4!$A$14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PoFo4!$B$11:$D$11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PoFo4!$B$14:$D$14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6715776"/>
        <c:axId val="126717312"/>
      </c:lineChart>
      <c:catAx>
        <c:axId val="126715776"/>
        <c:scaling>
          <c:orientation val="minMax"/>
        </c:scaling>
        <c:axPos val="b"/>
        <c:tickLblPos val="nextTo"/>
        <c:crossAx val="126717312"/>
        <c:crosses val="autoZero"/>
        <c:auto val="1"/>
        <c:lblAlgn val="ctr"/>
        <c:lblOffset val="500"/>
      </c:catAx>
      <c:valAx>
        <c:axId val="1267173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267157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PoFo5!$AA$21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774E-2"/>
          <c:y val="0.16632149542464988"/>
          <c:w val="0.89124269085352503"/>
          <c:h val="0.62607333835983403"/>
        </c:manualLayout>
      </c:layout>
      <c:lineChart>
        <c:grouping val="standard"/>
        <c:ser>
          <c:idx val="1"/>
          <c:order val="0"/>
          <c:tx>
            <c:strRef>
              <c:f>PoFo5!$A$12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PoFo5!$B$11:$D$11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PoFo5!$B$12:$D$12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PoFo5!$A$13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PoFo5!$B$11:$D$11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PoFo5!$B$13:$D$13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PoFo5!$A$14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PoFo5!$B$11:$D$11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PoFo5!$B$14:$D$14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6890368"/>
        <c:axId val="126891904"/>
      </c:lineChart>
      <c:catAx>
        <c:axId val="126890368"/>
        <c:scaling>
          <c:orientation val="minMax"/>
        </c:scaling>
        <c:axPos val="b"/>
        <c:tickLblPos val="nextTo"/>
        <c:crossAx val="126891904"/>
        <c:crosses val="autoZero"/>
        <c:auto val="1"/>
        <c:lblAlgn val="ctr"/>
        <c:lblOffset val="500"/>
      </c:catAx>
      <c:valAx>
        <c:axId val="1268919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26890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39982"/>
          <c:w val="0.99709275087092886"/>
          <c:h val="5.1788962119516356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PoFo6!$AA$21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PoFo6!$A$12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PoFo6!$B$11:$D$11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PoFo6!$B$12:$D$12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PoFo6!$A$13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PoFo6!$B$11:$D$11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PoFo6!$B$13:$D$13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PoFo6!$A$14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PoFo6!$B$11:$D$11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PoFo6!$B$14:$D$14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7019648"/>
        <c:axId val="127033728"/>
      </c:lineChart>
      <c:catAx>
        <c:axId val="127019648"/>
        <c:scaling>
          <c:orientation val="minMax"/>
        </c:scaling>
        <c:axPos val="b"/>
        <c:tickLblPos val="nextTo"/>
        <c:crossAx val="127033728"/>
        <c:crosses val="autoZero"/>
        <c:auto val="1"/>
        <c:lblAlgn val="ctr"/>
        <c:lblOffset val="500"/>
      </c:catAx>
      <c:valAx>
        <c:axId val="1270337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27019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PoFo7!$AA$21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PoFo7!$A$12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PoFo7!$B$11:$D$11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PoFo7!$B$12:$D$12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PoFo7!$A$13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PoFo7!$B$11:$D$11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PoFo7!$B$13:$D$13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PoFo7!$A$14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PoFo7!$B$11:$D$11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PoFo7!$B$14:$D$14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7251584"/>
        <c:axId val="127253120"/>
      </c:lineChart>
      <c:catAx>
        <c:axId val="127251584"/>
        <c:scaling>
          <c:orientation val="minMax"/>
        </c:scaling>
        <c:axPos val="b"/>
        <c:tickLblPos val="nextTo"/>
        <c:crossAx val="127253120"/>
        <c:crosses val="autoZero"/>
        <c:auto val="1"/>
        <c:lblAlgn val="ctr"/>
        <c:lblOffset val="500"/>
      </c:catAx>
      <c:valAx>
        <c:axId val="1272531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272515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6452096"/>
        <c:axId val="46462080"/>
      </c:barChart>
      <c:catAx>
        <c:axId val="46452096"/>
        <c:scaling>
          <c:orientation val="minMax"/>
        </c:scaling>
        <c:axPos val="b"/>
        <c:tickLblPos val="nextTo"/>
        <c:crossAx val="46462080"/>
        <c:crosses val="autoZero"/>
        <c:auto val="1"/>
        <c:lblAlgn val="ctr"/>
        <c:lblOffset val="100"/>
      </c:catAx>
      <c:valAx>
        <c:axId val="46462080"/>
        <c:scaling>
          <c:orientation val="minMax"/>
        </c:scaling>
        <c:axPos val="l"/>
        <c:majorGridlines/>
        <c:numFmt formatCode="General" sourceLinked="1"/>
        <c:tickLblPos val="nextTo"/>
        <c:crossAx val="464520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43"/>
          <c:h val="7.2187278985336931E-2"/>
        </c:manualLayout>
      </c:layout>
    </c:legend>
    <c:plotVisOnly val="1"/>
  </c:chart>
  <c:printSettings>
    <c:headerFooter/>
    <c:pageMargins b="0.39370078740157488" l="0.70866141732283872" r="0.31496062992126317" t="0.39370078740157488" header="0.31496062992126317" footer="0.31496062992126317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PoFo8!$AA$21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PoFo8!$A$12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PoFo8!$B$11:$D$11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PoFo8!$B$12:$D$12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PoFo8!$A$13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PoFo8!$B$11:$D$11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PoFo8!$B$13:$D$13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PoFo8!$A$14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PoFo8!$B$11:$D$11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PoFo8!$B$14:$D$14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7769984"/>
        <c:axId val="127792256"/>
      </c:lineChart>
      <c:catAx>
        <c:axId val="127769984"/>
        <c:scaling>
          <c:orientation val="minMax"/>
        </c:scaling>
        <c:axPos val="b"/>
        <c:tickLblPos val="nextTo"/>
        <c:crossAx val="127792256"/>
        <c:crosses val="autoZero"/>
        <c:auto val="1"/>
        <c:lblAlgn val="ctr"/>
        <c:lblOffset val="500"/>
      </c:catAx>
      <c:valAx>
        <c:axId val="1277922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277699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PoFo9!$AA$21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PoFo9!$A$12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PoFo9!$B$11:$D$11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PoFo9!$B$12:$D$12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PoFo9!$A$13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PoFo9!$B$11:$D$11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PoFo9!$B$13:$D$13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PoFo9!$A$14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PoFo9!$B$11:$D$11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PoFo9!$B$14:$D$14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1114880"/>
        <c:axId val="131116416"/>
      </c:lineChart>
      <c:catAx>
        <c:axId val="131114880"/>
        <c:scaling>
          <c:orientation val="minMax"/>
        </c:scaling>
        <c:axPos val="b"/>
        <c:tickLblPos val="nextTo"/>
        <c:crossAx val="131116416"/>
        <c:crosses val="autoZero"/>
        <c:auto val="1"/>
        <c:lblAlgn val="ctr"/>
        <c:lblOffset val="500"/>
      </c:catAx>
      <c:valAx>
        <c:axId val="1311164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11148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PoFo10!$AA$21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774E-2"/>
          <c:y val="0.16632149542464988"/>
          <c:w val="0.89124269085352503"/>
          <c:h val="0.62607333835983403"/>
        </c:manualLayout>
      </c:layout>
      <c:lineChart>
        <c:grouping val="standard"/>
        <c:ser>
          <c:idx val="1"/>
          <c:order val="0"/>
          <c:tx>
            <c:strRef>
              <c:f>PoFo10!$A$12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PoFo10!$B$11:$D$11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PoFo10!$B$12:$D$12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PoFo10!$A$13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PoFo10!$B$11:$D$11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PoFo10!$B$13:$D$13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PoFo10!$A$14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PoFo10!$B$11:$D$11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PoFo10!$B$14:$D$14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4824320"/>
        <c:axId val="134825856"/>
      </c:lineChart>
      <c:catAx>
        <c:axId val="134824320"/>
        <c:scaling>
          <c:orientation val="minMax"/>
        </c:scaling>
        <c:axPos val="b"/>
        <c:tickLblPos val="nextTo"/>
        <c:crossAx val="134825856"/>
        <c:crosses val="autoZero"/>
        <c:auto val="1"/>
        <c:lblAlgn val="ctr"/>
        <c:lblOffset val="500"/>
      </c:catAx>
      <c:valAx>
        <c:axId val="1348258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48243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39982"/>
          <c:w val="0.99709275087092886"/>
          <c:h val="5.1788962119516356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PoFo11!$AA$21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PoFo11!$A$12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PoFo11!$B$11:$D$11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PoFo11!$B$12:$D$12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PoFo11!$A$13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PoFo11!$B$11:$D$11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PoFo11!$B$13:$D$13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PoFo11!$A$14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PoFo11!$B$11:$D$11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PoFo11!$B$14:$D$14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4924928"/>
        <c:axId val="134939008"/>
      </c:lineChart>
      <c:catAx>
        <c:axId val="134924928"/>
        <c:scaling>
          <c:orientation val="minMax"/>
        </c:scaling>
        <c:axPos val="b"/>
        <c:tickLblPos val="nextTo"/>
        <c:crossAx val="134939008"/>
        <c:crosses val="autoZero"/>
        <c:auto val="1"/>
        <c:lblAlgn val="ctr"/>
        <c:lblOffset val="500"/>
      </c:catAx>
      <c:valAx>
        <c:axId val="1349390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4924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PoFo12!$AA$21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PoFo12!$A$12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PoFo12!$B$11:$D$11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PoFo12!$B$12:$D$12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PoFo12!$A$13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PoFo12!$B$11:$D$11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PoFo12!$B$13:$D$13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PoFo12!$A$14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PoFo12!$B$11:$D$11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PoFo12!$B$14:$D$14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5009408"/>
        <c:axId val="135010944"/>
      </c:lineChart>
      <c:catAx>
        <c:axId val="135009408"/>
        <c:scaling>
          <c:orientation val="minMax"/>
        </c:scaling>
        <c:axPos val="b"/>
        <c:tickLblPos val="nextTo"/>
        <c:crossAx val="135010944"/>
        <c:crosses val="autoZero"/>
        <c:auto val="1"/>
        <c:lblAlgn val="ctr"/>
        <c:lblOffset val="500"/>
      </c:catAx>
      <c:valAx>
        <c:axId val="135010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500940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PoFo13!$AA$21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PoFo13!$A$12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PoFo13!$B$11:$D$11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PoFo13!$B$12:$D$12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PoFo13!$A$13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PoFo13!$B$11:$D$11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PoFo13!$B$13:$D$13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PoFo13!$A$14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PoFo13!$B$11:$D$11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PoFo13!$B$14:$D$14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5097728"/>
        <c:axId val="135124096"/>
      </c:lineChart>
      <c:catAx>
        <c:axId val="135097728"/>
        <c:scaling>
          <c:orientation val="minMax"/>
        </c:scaling>
        <c:axPos val="b"/>
        <c:tickLblPos val="nextTo"/>
        <c:crossAx val="135124096"/>
        <c:crosses val="autoZero"/>
        <c:auto val="1"/>
        <c:lblAlgn val="ctr"/>
        <c:lblOffset val="500"/>
      </c:catAx>
      <c:valAx>
        <c:axId val="13512409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50977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PoFo14!$AA$21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PoFo14!$A$12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PoFo14!$B$11:$D$11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PoFo14!$B$12:$D$12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PoFo14!$A$13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PoFo14!$B$11:$D$11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PoFo14!$B$13:$D$13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PoFo14!$A$14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PoFo14!$B$11:$D$11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PoFo14!$B$14:$D$14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5313280"/>
        <c:axId val="135314816"/>
      </c:lineChart>
      <c:catAx>
        <c:axId val="135313280"/>
        <c:scaling>
          <c:orientation val="minMax"/>
        </c:scaling>
        <c:axPos val="b"/>
        <c:tickLblPos val="nextTo"/>
        <c:crossAx val="135314816"/>
        <c:crosses val="autoZero"/>
        <c:auto val="1"/>
        <c:lblAlgn val="ctr"/>
        <c:lblOffset val="500"/>
      </c:catAx>
      <c:valAx>
        <c:axId val="1353148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53132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PoFo15!$AA$21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PoFo15!$A$12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PoFo15!$B$11:$D$11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PoFo15!$B$12:$D$12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PoFo15!$A$13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PoFo15!$B$11:$D$11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PoFo15!$B$13:$D$13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PoFo15!$A$14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PoFo15!$B$11:$D$11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PoFo15!$B$14:$D$14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5491968"/>
        <c:axId val="135493504"/>
      </c:lineChart>
      <c:catAx>
        <c:axId val="135491968"/>
        <c:scaling>
          <c:orientation val="minMax"/>
        </c:scaling>
        <c:axPos val="b"/>
        <c:tickLblPos val="nextTo"/>
        <c:crossAx val="135493504"/>
        <c:crosses val="autoZero"/>
        <c:auto val="1"/>
        <c:lblAlgn val="ctr"/>
        <c:lblOffset val="500"/>
      </c:catAx>
      <c:valAx>
        <c:axId val="1354935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54919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PoFo16!$AA$21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PoFo16!$A$12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PoFo16!$B$11:$D$11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PoFo16!$B$12:$D$12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PoFo16!$A$13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PoFo16!$B$11:$D$11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PoFo16!$B$13:$D$13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PoFo16!$A$14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PoFo16!$B$11:$D$11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PoFo16!$B$14:$D$14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5555712"/>
        <c:axId val="135582080"/>
      </c:lineChart>
      <c:catAx>
        <c:axId val="135555712"/>
        <c:scaling>
          <c:orientation val="minMax"/>
        </c:scaling>
        <c:axPos val="b"/>
        <c:tickLblPos val="nextTo"/>
        <c:crossAx val="135582080"/>
        <c:crosses val="autoZero"/>
        <c:auto val="1"/>
        <c:lblAlgn val="ctr"/>
        <c:lblOffset val="500"/>
      </c:catAx>
      <c:valAx>
        <c:axId val="1355820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55557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PoFo17!$AA$21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96E-2"/>
          <c:y val="0.16632149542464988"/>
          <c:w val="0.89124269085352503"/>
          <c:h val="0.62607333835983492"/>
        </c:manualLayout>
      </c:layout>
      <c:lineChart>
        <c:grouping val="standard"/>
        <c:ser>
          <c:idx val="1"/>
          <c:order val="0"/>
          <c:tx>
            <c:strRef>
              <c:f>PoFo17!$A$12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PoFo17!$B$11:$D$11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PoFo17!$B$12:$D$12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PoFo17!$A$13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PoFo17!$B$11:$D$11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PoFo17!$B$13:$D$13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PoFo17!$A$14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PoFo17!$B$11:$D$11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PoFo17!$B$14:$D$14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5689344"/>
        <c:axId val="135690880"/>
      </c:lineChart>
      <c:catAx>
        <c:axId val="135689344"/>
        <c:scaling>
          <c:orientation val="minMax"/>
        </c:scaling>
        <c:axPos val="b"/>
        <c:tickLblPos val="nextTo"/>
        <c:crossAx val="135690880"/>
        <c:crosses val="autoZero"/>
        <c:auto val="1"/>
        <c:lblAlgn val="ctr"/>
        <c:lblOffset val="500"/>
      </c:catAx>
      <c:valAx>
        <c:axId val="1356908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56893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71"/>
          <c:w val="0.99709275087092808"/>
          <c:h val="5.178896211951641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'3'!$E$1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0.12301118953707171"/>
          <c:y val="3.1043201842514936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0.12082270930290546"/>
          <c:y val="0.2244604381472432"/>
          <c:w val="0.85097216818651966"/>
          <c:h val="0.55630659211076849"/>
        </c:manualLayout>
      </c:layout>
      <c:lineChart>
        <c:grouping val="standard"/>
        <c:ser>
          <c:idx val="0"/>
          <c:order val="0"/>
          <c:tx>
            <c:strRef>
              <c:f>'3'!$A$3</c:f>
              <c:strCache>
                <c:ptCount val="1"/>
                <c:pt idx="0">
                  <c:v>0</c:v>
                </c:pt>
              </c:strCache>
            </c:strRef>
          </c:tx>
          <c:spPr>
            <a:ln w="15875">
              <a:solidFill>
                <a:srgbClr val="0000CC"/>
              </a:solidFill>
            </a:ln>
          </c:spPr>
          <c:marker>
            <c:symbol val="square"/>
            <c:size val="6"/>
            <c:spPr>
              <a:solidFill>
                <a:srgbClr val="0000CC"/>
              </a:solidFill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('3'!$C$6,'3'!$G$6,'3'!$K$6)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Fehler + Auslassungen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('3'!$C$8,'3'!$G$8,'3'!$K$8)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bearbeitete Wörter</c:v>
          </c:tx>
          <c:spPr>
            <a:ln w="15875">
              <a:prstDash val="lgDashDotDot"/>
            </a:ln>
          </c:spPr>
          <c:marker>
            <c:symbol val="triangle"/>
            <c:size val="6"/>
          </c:marker>
          <c:dLbls>
            <c:dLblPos val="b"/>
            <c:showVal val="1"/>
          </c:dLbls>
          <c:val>
            <c:numRef>
              <c:f>('3'!$C$7,'3'!$G$7,'3'!$K$7)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46488960"/>
        <c:axId val="46498944"/>
      </c:lineChart>
      <c:catAx>
        <c:axId val="46488960"/>
        <c:scaling>
          <c:orientation val="minMax"/>
        </c:scaling>
        <c:axPos val="b"/>
        <c:tickLblPos val="nextTo"/>
        <c:crossAx val="46498944"/>
        <c:crosses val="autoZero"/>
        <c:auto val="1"/>
        <c:lblAlgn val="ctr"/>
        <c:lblOffset val="100"/>
      </c:catAx>
      <c:valAx>
        <c:axId val="464989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46488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6589144580226E-2"/>
          <c:y val="0.92539077745455001"/>
          <c:w val="0.86029479938474895"/>
          <c:h val="6.7763252445402933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PoFo18!$AA$21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PoFo18!$A$12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PoFo18!$B$11:$D$11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PoFo18!$B$12:$D$12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PoFo18!$A$13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PoFo18!$B$11:$D$11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PoFo18!$B$13:$D$13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PoFo18!$A$14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PoFo18!$B$11:$D$11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PoFo18!$B$14:$D$14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5753088"/>
        <c:axId val="135767168"/>
      </c:lineChart>
      <c:catAx>
        <c:axId val="135753088"/>
        <c:scaling>
          <c:orientation val="minMax"/>
        </c:scaling>
        <c:axPos val="b"/>
        <c:tickLblPos val="nextTo"/>
        <c:crossAx val="135767168"/>
        <c:crosses val="autoZero"/>
        <c:auto val="1"/>
        <c:lblAlgn val="ctr"/>
        <c:lblOffset val="500"/>
      </c:catAx>
      <c:valAx>
        <c:axId val="1357671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57530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PoFo19!$AA$21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96E-2"/>
          <c:y val="0.16632149542464988"/>
          <c:w val="0.89124269085352503"/>
          <c:h val="0.62607333835983492"/>
        </c:manualLayout>
      </c:layout>
      <c:lineChart>
        <c:grouping val="standard"/>
        <c:ser>
          <c:idx val="1"/>
          <c:order val="0"/>
          <c:tx>
            <c:strRef>
              <c:f>PoFo19!$A$12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PoFo19!$B$11:$D$11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PoFo19!$B$12:$D$12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PoFo19!$A$13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PoFo19!$B$11:$D$11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PoFo19!$B$13:$D$13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PoFo19!$A$14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PoFo19!$B$11:$D$11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PoFo19!$B$14:$D$14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5874432"/>
        <c:axId val="135875968"/>
      </c:lineChart>
      <c:catAx>
        <c:axId val="135874432"/>
        <c:scaling>
          <c:orientation val="minMax"/>
        </c:scaling>
        <c:axPos val="b"/>
        <c:tickLblPos val="nextTo"/>
        <c:crossAx val="135875968"/>
        <c:crosses val="autoZero"/>
        <c:auto val="1"/>
        <c:lblAlgn val="ctr"/>
        <c:lblOffset val="500"/>
      </c:catAx>
      <c:valAx>
        <c:axId val="1358759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58744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71"/>
          <c:w val="0.99709275087092808"/>
          <c:h val="5.178896211951641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PoFo20!$AA$21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774E-2"/>
          <c:y val="0.16632149542464988"/>
          <c:w val="0.89124269085352503"/>
          <c:h val="0.62607333835983403"/>
        </c:manualLayout>
      </c:layout>
      <c:lineChart>
        <c:grouping val="standard"/>
        <c:ser>
          <c:idx val="1"/>
          <c:order val="0"/>
          <c:tx>
            <c:strRef>
              <c:f>PoFo20!$A$12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PoFo20!$B$11:$D$11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PoFo20!$B$12:$D$12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PoFo20!$A$13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PoFo20!$B$11:$D$11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PoFo20!$B$13:$D$13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PoFo20!$A$14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PoFo20!$B$11:$D$11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PoFo20!$B$14:$D$14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6061312"/>
        <c:axId val="136062848"/>
      </c:lineChart>
      <c:catAx>
        <c:axId val="136061312"/>
        <c:scaling>
          <c:orientation val="minMax"/>
        </c:scaling>
        <c:axPos val="b"/>
        <c:tickLblPos val="nextTo"/>
        <c:crossAx val="136062848"/>
        <c:crosses val="autoZero"/>
        <c:auto val="1"/>
        <c:lblAlgn val="ctr"/>
        <c:lblOffset val="500"/>
      </c:catAx>
      <c:valAx>
        <c:axId val="136062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6061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39982"/>
          <c:w val="0.99709275087092886"/>
          <c:h val="5.1788962119516356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PoFo21!$AA$21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PoFo21!$A$12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PoFo21!$B$11:$D$11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PoFo21!$B$12:$D$12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PoFo21!$A$13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PoFo21!$B$11:$D$11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PoFo21!$B$13:$D$13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PoFo21!$A$14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PoFo21!$B$11:$D$11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PoFo21!$B$14:$D$14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8463872"/>
        <c:axId val="138543488"/>
      </c:lineChart>
      <c:catAx>
        <c:axId val="138463872"/>
        <c:scaling>
          <c:orientation val="minMax"/>
        </c:scaling>
        <c:axPos val="b"/>
        <c:tickLblPos val="nextTo"/>
        <c:crossAx val="138543488"/>
        <c:crosses val="autoZero"/>
        <c:auto val="1"/>
        <c:lblAlgn val="ctr"/>
        <c:lblOffset val="500"/>
      </c:catAx>
      <c:valAx>
        <c:axId val="1385434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84638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PoFo22!$AA$21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PoFo22!$A$12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PoFo22!$B$11:$D$11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PoFo22!$B$12:$D$12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PoFo22!$A$13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PoFo22!$B$11:$D$11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PoFo22!$B$13:$D$13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PoFo22!$A$14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PoFo22!$B$11:$D$11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PoFo22!$B$14:$D$14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8605696"/>
        <c:axId val="138607232"/>
      </c:lineChart>
      <c:catAx>
        <c:axId val="138605696"/>
        <c:scaling>
          <c:orientation val="minMax"/>
        </c:scaling>
        <c:axPos val="b"/>
        <c:tickLblPos val="nextTo"/>
        <c:crossAx val="138607232"/>
        <c:crosses val="autoZero"/>
        <c:auto val="1"/>
        <c:lblAlgn val="ctr"/>
        <c:lblOffset val="500"/>
      </c:catAx>
      <c:valAx>
        <c:axId val="138607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86056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PoFo23!$AA$21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PoFo23!$A$12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PoFo23!$B$11:$D$11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PoFo23!$B$12:$D$12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PoFo23!$A$13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PoFo23!$B$11:$D$11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PoFo23!$B$13:$D$13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PoFo23!$A$14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PoFo23!$B$11:$D$11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PoFo23!$B$14:$D$14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9165056"/>
        <c:axId val="139183232"/>
      </c:lineChart>
      <c:catAx>
        <c:axId val="139165056"/>
        <c:scaling>
          <c:orientation val="minMax"/>
        </c:scaling>
        <c:axPos val="b"/>
        <c:tickLblPos val="nextTo"/>
        <c:crossAx val="139183232"/>
        <c:crosses val="autoZero"/>
        <c:auto val="1"/>
        <c:lblAlgn val="ctr"/>
        <c:lblOffset val="500"/>
      </c:catAx>
      <c:valAx>
        <c:axId val="1391832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9165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PoFo24!$AA$21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PoFo24!$A$12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PoFo24!$B$11:$D$11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PoFo24!$B$12:$D$12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PoFo24!$A$13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PoFo24!$B$11:$D$11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PoFo24!$B$13:$D$13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PoFo24!$A$14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PoFo24!$B$11:$D$11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PoFo24!$B$14:$D$14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9233152"/>
        <c:axId val="139234688"/>
      </c:lineChart>
      <c:catAx>
        <c:axId val="139233152"/>
        <c:scaling>
          <c:orientation val="minMax"/>
        </c:scaling>
        <c:axPos val="b"/>
        <c:tickLblPos val="nextTo"/>
        <c:crossAx val="139234688"/>
        <c:crosses val="autoZero"/>
        <c:auto val="1"/>
        <c:lblAlgn val="ctr"/>
        <c:lblOffset val="500"/>
      </c:catAx>
      <c:valAx>
        <c:axId val="1392346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92331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PoFo25!$AA$21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PoFo25!$A$12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PoFo25!$B$11:$D$11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PoFo25!$B$12:$D$12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PoFo25!$A$13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PoFo25!$B$11:$D$11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PoFo25!$B$13:$D$13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PoFo25!$A$14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PoFo25!$B$11:$D$11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PoFo25!$B$14:$D$14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9403648"/>
        <c:axId val="139405184"/>
      </c:lineChart>
      <c:catAx>
        <c:axId val="139403648"/>
        <c:scaling>
          <c:orientation val="minMax"/>
        </c:scaling>
        <c:axPos val="b"/>
        <c:tickLblPos val="nextTo"/>
        <c:crossAx val="139405184"/>
        <c:crosses val="autoZero"/>
        <c:auto val="1"/>
        <c:lblAlgn val="ctr"/>
        <c:lblOffset val="500"/>
      </c:catAx>
      <c:valAx>
        <c:axId val="1394051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9403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PoFo26!$AA$21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PoFo26!$A$12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PoFo26!$B$11:$D$11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PoFo26!$B$12:$D$12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PoFo26!$A$13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PoFo26!$B$11:$D$11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PoFo26!$B$13:$D$13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PoFo26!$A$14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PoFo26!$B$11:$D$11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PoFo26!$B$14:$D$14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9545216"/>
        <c:axId val="139551104"/>
      </c:lineChart>
      <c:catAx>
        <c:axId val="139545216"/>
        <c:scaling>
          <c:orientation val="minMax"/>
        </c:scaling>
        <c:axPos val="b"/>
        <c:tickLblPos val="nextTo"/>
        <c:crossAx val="139551104"/>
        <c:crosses val="autoZero"/>
        <c:auto val="1"/>
        <c:lblAlgn val="ctr"/>
        <c:lblOffset val="500"/>
      </c:catAx>
      <c:valAx>
        <c:axId val="1395511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95452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PoFo27!$AA$21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96E-2"/>
          <c:y val="0.16632149542464988"/>
          <c:w val="0.89124269085352503"/>
          <c:h val="0.62607333835983492"/>
        </c:manualLayout>
      </c:layout>
      <c:lineChart>
        <c:grouping val="standard"/>
        <c:ser>
          <c:idx val="1"/>
          <c:order val="0"/>
          <c:tx>
            <c:strRef>
              <c:f>PoFo27!$A$12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PoFo27!$B$11:$D$11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PoFo27!$B$12:$D$12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PoFo27!$A$13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PoFo27!$B$11:$D$11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PoFo27!$B$13:$D$13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PoFo27!$A$14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PoFo27!$B$11:$D$11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PoFo27!$B$14:$D$14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39830400"/>
        <c:axId val="139831936"/>
      </c:lineChart>
      <c:catAx>
        <c:axId val="139830400"/>
        <c:scaling>
          <c:orientation val="minMax"/>
        </c:scaling>
        <c:axPos val="b"/>
        <c:tickLblPos val="nextTo"/>
        <c:crossAx val="139831936"/>
        <c:crosses val="autoZero"/>
        <c:auto val="1"/>
        <c:lblAlgn val="ctr"/>
        <c:lblOffset val="500"/>
      </c:catAx>
      <c:valAx>
        <c:axId val="139831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398304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71"/>
          <c:w val="0.99709275087092808"/>
          <c:h val="5.178896211951641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KLASSE – Anzahl </a:t>
            </a:r>
            <a:r>
              <a:rPr lang="en-US" sz="1200" baseline="0"/>
              <a:t>Grad der  Lernentwicklung</a:t>
            </a:r>
            <a:r>
              <a:rPr lang="en-US" sz="1200"/>
              <a:t> 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Grad I</c:v>
          </c:tx>
          <c:spPr>
            <a:solidFill>
              <a:srgbClr val="C00000"/>
            </a:solidFill>
            <a:ln>
              <a:solidFill>
                <a:schemeClr val="tx1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(Klasse!$F$42,Klasse!$M$42,Klasse!$T$42)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Grad II</c:v>
          </c:tx>
          <c:spPr>
            <a:solidFill>
              <a:srgbClr val="FFC000"/>
            </a:solidFill>
            <a:ln>
              <a:solidFill>
                <a:prstClr val="black"/>
              </a:solidFill>
            </a:ln>
          </c:spPr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(Klasse!$F$43,Klasse!$M$43,Klasse!$T$43)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Grad III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(Klasse!$F$44,Klasse!$M$44,Klasse!$T$44)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Grad III+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dLbls>
            <c:numFmt formatCode="General" sourceLinked="0"/>
            <c:showVal val="1"/>
          </c:dLbls>
          <c:cat>
            <c:strRef>
              <c:f>(Klasse!$E$4,Klasse!$L$4,Klasse!$S$4)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(Klasse!$F$45,Klasse!$M$45,Klasse!$T$45)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100"/>
        <c:axId val="46543232"/>
        <c:axId val="46544768"/>
      </c:barChart>
      <c:catAx>
        <c:axId val="46543232"/>
        <c:scaling>
          <c:orientation val="minMax"/>
        </c:scaling>
        <c:axPos val="b"/>
        <c:tickLblPos val="nextTo"/>
        <c:crossAx val="46544768"/>
        <c:crosses val="autoZero"/>
        <c:auto val="1"/>
        <c:lblAlgn val="ctr"/>
        <c:lblOffset val="100"/>
      </c:catAx>
      <c:valAx>
        <c:axId val="46544768"/>
        <c:scaling>
          <c:orientation val="minMax"/>
        </c:scaling>
        <c:axPos val="l"/>
        <c:majorGridlines/>
        <c:numFmt formatCode="General" sourceLinked="1"/>
        <c:tickLblPos val="nextTo"/>
        <c:crossAx val="46543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919713802897923"/>
          <c:y val="0.9038606252062803"/>
          <c:w val="0.58726782439865821"/>
          <c:h val="7.2187278985336972E-2"/>
        </c:manualLayout>
      </c:layout>
    </c:legend>
    <c:plotVisOnly val="1"/>
  </c:chart>
  <c:printSettings>
    <c:headerFooter/>
    <c:pageMargins b="0.39370078740157488" l="0.70866141732283894" r="0.31496062992126339" t="0.39370078740157488" header="0.31496062992126339" footer="0.31496062992126339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PoFo28!$AA$21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PoFo28!$A$12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PoFo28!$B$11:$D$11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PoFo28!$B$12:$D$12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PoFo28!$A$13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PoFo28!$B$11:$D$11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PoFo28!$B$13:$D$13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PoFo28!$A$14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PoFo28!$B$11:$D$11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PoFo28!$B$14:$D$14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40270976"/>
        <c:axId val="140285056"/>
      </c:lineChart>
      <c:catAx>
        <c:axId val="140270976"/>
        <c:scaling>
          <c:orientation val="minMax"/>
        </c:scaling>
        <c:axPos val="b"/>
        <c:tickLblPos val="nextTo"/>
        <c:crossAx val="140285056"/>
        <c:crosses val="autoZero"/>
        <c:auto val="1"/>
        <c:lblAlgn val="ctr"/>
        <c:lblOffset val="500"/>
      </c:catAx>
      <c:valAx>
        <c:axId val="1402850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40270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PoFo29!$AA$21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843E-2"/>
          <c:y val="0.16632149542464988"/>
          <c:w val="0.89124269085352503"/>
          <c:h val="0.62607333835983425"/>
        </c:manualLayout>
      </c:layout>
      <c:lineChart>
        <c:grouping val="standard"/>
        <c:ser>
          <c:idx val="1"/>
          <c:order val="0"/>
          <c:tx>
            <c:strRef>
              <c:f>PoFo29!$A$12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PoFo29!$B$11:$D$11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PoFo29!$B$12:$D$12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PoFo29!$A$13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PoFo29!$B$11:$D$11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PoFo29!$B$13:$D$13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PoFo29!$A$14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PoFo29!$B$11:$D$11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PoFo29!$B$14:$D$14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40605312"/>
        <c:axId val="140606848"/>
      </c:lineChart>
      <c:catAx>
        <c:axId val="140605312"/>
        <c:scaling>
          <c:orientation val="minMax"/>
        </c:scaling>
        <c:axPos val="b"/>
        <c:tickLblPos val="nextTo"/>
        <c:crossAx val="140606848"/>
        <c:crosses val="autoZero"/>
        <c:auto val="1"/>
        <c:lblAlgn val="ctr"/>
        <c:lblOffset val="500"/>
      </c:catAx>
      <c:valAx>
        <c:axId val="140606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40605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05"/>
          <c:w val="0.99709275087092852"/>
          <c:h val="5.1788962119516384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strRef>
          <c:f>PoFo30!$AA$21</c:f>
          <c:strCache>
            <c:ptCount val="1"/>
            <c:pt idx="0">
              <c:v>0</c:v>
            </c:pt>
          </c:strCache>
        </c:strRef>
      </c:tx>
      <c:layout>
        <c:manualLayout>
          <c:xMode val="edge"/>
          <c:yMode val="edge"/>
          <c:x val="7.6544989174855096E-2"/>
          <c:y val="3.1043209122042812E-2"/>
        </c:manualLayout>
      </c:layout>
      <c:txPr>
        <a:bodyPr/>
        <a:lstStyle/>
        <a:p>
          <a:pPr>
            <a:defRPr sz="1200"/>
          </a:pPr>
          <a:endParaRPr lang="de-DE"/>
        </a:p>
      </c:txPr>
    </c:title>
    <c:plotArea>
      <c:layout>
        <c:manualLayout>
          <c:layoutTarget val="inner"/>
          <c:xMode val="edge"/>
          <c:yMode val="edge"/>
          <c:x val="8.0552220374462913E-2"/>
          <c:y val="0.16632149542464988"/>
          <c:w val="0.89124269085352503"/>
          <c:h val="0.62607333835983459"/>
        </c:manualLayout>
      </c:layout>
      <c:lineChart>
        <c:grouping val="standard"/>
        <c:ser>
          <c:idx val="1"/>
          <c:order val="0"/>
          <c:tx>
            <c:strRef>
              <c:f>PoFo30!$A$12</c:f>
              <c:strCache>
                <c:ptCount val="1"/>
                <c:pt idx="0">
                  <c:v>gelesenen Wörter</c:v>
                </c:pt>
              </c:strCache>
            </c:strRef>
          </c:tx>
          <c:spPr>
            <a:ln w="28575">
              <a:solidFill>
                <a:schemeClr val="tx1">
                  <a:lumMod val="65000"/>
                  <a:lumOff val="35000"/>
                </a:schemeClr>
              </a:solidFill>
              <a:prstDash val="sysDash"/>
            </a:ln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dLbls>
            <c:dLblPos val="t"/>
            <c:showVal val="1"/>
          </c:dLbls>
          <c:cat>
            <c:strRef>
              <c:f>PoFo30!$B$11:$D$11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PoFo30!$B$12:$D$12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1"/>
          <c:tx>
            <c:strRef>
              <c:f>PoFo30!$A$13</c:f>
              <c:strCache>
                <c:ptCount val="1"/>
                <c:pt idx="0">
                  <c:v>Fehler und Auslassungen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  <a:prstDash val="lgDashDotDot"/>
            </a:ln>
          </c:spPr>
          <c:marker>
            <c:symbol val="x"/>
            <c:size val="8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Pos val="b"/>
            <c:showVal val="1"/>
          </c:dLbls>
          <c:cat>
            <c:strRef>
              <c:f>PoFo30!$B$11:$D$11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PoFo30!$B$13:$D$13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0"/>
          <c:order val="2"/>
          <c:tx>
            <c:strRef>
              <c:f>PoFo30!$A$14</c:f>
              <c:strCache>
                <c:ptCount val="1"/>
                <c:pt idx="0">
                  <c:v>Punkte</c:v>
                </c:pt>
              </c:strCache>
            </c:strRef>
          </c:tx>
          <c:marker>
            <c:symbol val="diamond"/>
            <c:size val="10"/>
          </c:marker>
          <c:dPt>
            <c:idx val="1"/>
            <c:marker>
              <c:spPr>
                <a:solidFill>
                  <a:schemeClr val="accent1"/>
                </a:solidFill>
              </c:spPr>
            </c:marker>
          </c:dPt>
          <c:dLbls>
            <c:dLblPos val="b"/>
            <c:showVal val="1"/>
          </c:dLbls>
          <c:cat>
            <c:strRef>
              <c:f>PoFo30!$B$11:$D$11</c:f>
              <c:strCache>
                <c:ptCount val="3"/>
                <c:pt idx="0">
                  <c:v>1. Erhebung 
TT.MM.JJJJ</c:v>
                </c:pt>
                <c:pt idx="1">
                  <c:v>2. Erhebung 
TT.MM.JJJJ</c:v>
                </c:pt>
                <c:pt idx="2">
                  <c:v>3. Erhebung 
TT.MM.JJJJ</c:v>
                </c:pt>
              </c:strCache>
            </c:strRef>
          </c:cat>
          <c:val>
            <c:numRef>
              <c:f>PoFo30!$B$14:$D$14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40734848"/>
        <c:axId val="140736384"/>
      </c:lineChart>
      <c:catAx>
        <c:axId val="140734848"/>
        <c:scaling>
          <c:orientation val="minMax"/>
        </c:scaling>
        <c:axPos val="b"/>
        <c:tickLblPos val="nextTo"/>
        <c:crossAx val="140736384"/>
        <c:crosses val="autoZero"/>
        <c:auto val="1"/>
        <c:lblAlgn val="ctr"/>
        <c:lblOffset val="500"/>
      </c:catAx>
      <c:valAx>
        <c:axId val="1407363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</c:title>
        <c:numFmt formatCode="General" sourceLinked="1"/>
        <c:tickLblPos val="nextTo"/>
        <c:crossAx val="1407348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900">
                <a:solidFill>
                  <a:schemeClr val="tx1">
                    <a:lumMod val="50000"/>
                    <a:lumOff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6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"/>
          <c:y val="0.94573944698440038"/>
          <c:w val="0.9970927508709283"/>
          <c:h val="5.1788962119516398E-2"/>
        </c:manualLayout>
      </c:layout>
      <c:txPr>
        <a:bodyPr/>
        <a:lstStyle/>
        <a:p>
          <a:pPr>
            <a:defRPr sz="800"/>
          </a:pPr>
          <a:endParaRPr lang="de-DE"/>
        </a:p>
      </c:txPr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39780</xdr:colOff>
      <xdr:row>54</xdr:row>
      <xdr:rowOff>190499</xdr:rowOff>
    </xdr:from>
    <xdr:to>
      <xdr:col>9</xdr:col>
      <xdr:colOff>87087</xdr:colOff>
      <xdr:row>74</xdr:row>
      <xdr:rowOff>163285</xdr:rowOff>
    </xdr:to>
    <xdr:graphicFrame macro="">
      <xdr:nvGraphicFramePr>
        <xdr:cNvPr id="12" name="Diagram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32657</xdr:colOff>
      <xdr:row>54</xdr:row>
      <xdr:rowOff>190499</xdr:rowOff>
    </xdr:from>
    <xdr:to>
      <xdr:col>24</xdr:col>
      <xdr:colOff>300717</xdr:colOff>
      <xdr:row>74</xdr:row>
      <xdr:rowOff>163285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4</xdr:row>
      <xdr:rowOff>70633</xdr:rowOff>
    </xdr:from>
    <xdr:to>
      <xdr:col>3</xdr:col>
      <xdr:colOff>1656521</xdr:colOff>
      <xdr:row>4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4</xdr:row>
      <xdr:rowOff>70633</xdr:rowOff>
    </xdr:from>
    <xdr:to>
      <xdr:col>3</xdr:col>
      <xdr:colOff>1656521</xdr:colOff>
      <xdr:row>4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4</xdr:row>
      <xdr:rowOff>70633</xdr:rowOff>
    </xdr:from>
    <xdr:to>
      <xdr:col>3</xdr:col>
      <xdr:colOff>1656521</xdr:colOff>
      <xdr:row>4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4</xdr:row>
      <xdr:rowOff>70633</xdr:rowOff>
    </xdr:from>
    <xdr:to>
      <xdr:col>3</xdr:col>
      <xdr:colOff>1656521</xdr:colOff>
      <xdr:row>4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4</xdr:row>
      <xdr:rowOff>70633</xdr:rowOff>
    </xdr:from>
    <xdr:to>
      <xdr:col>3</xdr:col>
      <xdr:colOff>1656521</xdr:colOff>
      <xdr:row>4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4</xdr:row>
      <xdr:rowOff>70633</xdr:rowOff>
    </xdr:from>
    <xdr:to>
      <xdr:col>3</xdr:col>
      <xdr:colOff>1656521</xdr:colOff>
      <xdr:row>4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4</xdr:row>
      <xdr:rowOff>70633</xdr:rowOff>
    </xdr:from>
    <xdr:to>
      <xdr:col>3</xdr:col>
      <xdr:colOff>1656521</xdr:colOff>
      <xdr:row>4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20</xdr:row>
      <xdr:rowOff>30735</xdr:rowOff>
    </xdr:from>
    <xdr:to>
      <xdr:col>5</xdr:col>
      <xdr:colOff>377318</xdr:colOff>
      <xdr:row>34</xdr:row>
      <xdr:rowOff>185699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739589</xdr:colOff>
      <xdr:row>20</xdr:row>
      <xdr:rowOff>25612</xdr:rowOff>
    </xdr:from>
    <xdr:to>
      <xdr:col>12</xdr:col>
      <xdr:colOff>0</xdr:colOff>
      <xdr:row>34</xdr:row>
      <xdr:rowOff>188258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Ergebnisse</a:t>
          </a:r>
          <a:endParaRPr lang="de-DE" sz="1400"/>
        </a:p>
      </cdr:txBody>
    </cdr: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4</xdr:row>
      <xdr:rowOff>70633</xdr:rowOff>
    </xdr:from>
    <xdr:to>
      <xdr:col>3</xdr:col>
      <xdr:colOff>1656521</xdr:colOff>
      <xdr:row>4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9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</xdr:colOff>
      <xdr:row>5</xdr:row>
      <xdr:rowOff>70633</xdr:rowOff>
    </xdr:from>
    <xdr:to>
      <xdr:col>3</xdr:col>
      <xdr:colOff>1656521</xdr:colOff>
      <xdr:row>5</xdr:row>
      <xdr:rowOff>4439479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0.56055</cdr:x>
      <cdr:y>0.02005</cdr:y>
    </cdr:from>
    <cdr:to>
      <cdr:x>0.97461</cdr:x>
      <cdr:y>0.10031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58379" y="62713"/>
          <a:ext cx="1668162" cy="25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Ins="0" rtlCol="0"/>
        <a:lstStyle xmlns:a="http://schemas.openxmlformats.org/drawingml/2006/main"/>
        <a:p xmlns:a="http://schemas.openxmlformats.org/drawingml/2006/main">
          <a:pPr algn="r"/>
          <a:r>
            <a:rPr lang="de-DE" sz="1200" b="1">
              <a:latin typeface="+mn-lt"/>
              <a:ea typeface="+mn-ea"/>
              <a:cs typeface="+mn-cs"/>
            </a:rPr>
            <a:t>Deine Ergebnisse als Grafik</a:t>
          </a:r>
          <a:endParaRPr lang="de-DE" sz="1400"/>
        </a:p>
      </cdr:txBody>
    </cdr:sp>
  </cdr:relSizeAnchor>
</c:userShape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BO75"/>
  <sheetViews>
    <sheetView tabSelected="1" view="pageLayout" zoomScale="85" zoomScaleNormal="100" zoomScalePageLayoutView="85" workbookViewId="0">
      <selection activeCell="E1" sqref="E1"/>
    </sheetView>
  </sheetViews>
  <sheetFormatPr baseColWidth="10" defaultColWidth="2.59765625" defaultRowHeight="15"/>
  <cols>
    <col min="1" max="1" width="3.09765625" style="1" customWidth="1"/>
    <col min="2" max="2" width="23.69921875" style="1" customWidth="1"/>
    <col min="3" max="3" width="8.69921875" style="1" customWidth="1"/>
    <col min="4" max="4" width="13.8984375" style="1" customWidth="1"/>
    <col min="5" max="7" width="6.69921875" style="1" customWidth="1"/>
    <col min="8" max="11" width="4.09765625" style="1" customWidth="1"/>
    <col min="12" max="14" width="6.69921875" style="1" customWidth="1"/>
    <col min="15" max="18" width="4.09765625" style="1" customWidth="1"/>
    <col min="19" max="21" width="6.69921875" style="1" customWidth="1"/>
    <col min="22" max="26" width="4.09765625" style="1" customWidth="1"/>
    <col min="27" max="28" width="21.8984375" style="1" customWidth="1"/>
    <col min="29" max="32" width="21.8984375" style="1" bestFit="1" customWidth="1"/>
    <col min="33" max="33" width="21.8984375" style="1" customWidth="1"/>
    <col min="34" max="35" width="21.8984375" style="1" bestFit="1" customWidth="1"/>
    <col min="36" max="37" width="21.8984375" style="1" customWidth="1"/>
    <col min="38" max="53" width="21.8984375" style="1" bestFit="1" customWidth="1"/>
    <col min="54" max="56" width="21.8984375" style="1" customWidth="1"/>
    <col min="57" max="70" width="21.8984375" style="1" bestFit="1" customWidth="1"/>
    <col min="71" max="71" width="23.3984375" style="1" bestFit="1" customWidth="1"/>
    <col min="72" max="72" width="24" style="1" bestFit="1" customWidth="1"/>
    <col min="73" max="73" width="24.5" style="1" bestFit="1" customWidth="1"/>
    <col min="74" max="74" width="25.5" style="1" bestFit="1" customWidth="1"/>
    <col min="75" max="16384" width="2.59765625" style="1"/>
  </cols>
  <sheetData>
    <row r="1" spans="1:67" s="62" customFormat="1" ht="18" customHeight="1">
      <c r="A1" s="136" t="s">
        <v>32</v>
      </c>
      <c r="B1" s="137"/>
      <c r="C1" s="138" t="s">
        <v>48</v>
      </c>
      <c r="D1" s="139"/>
      <c r="E1" s="177">
        <v>3</v>
      </c>
      <c r="F1" s="139"/>
      <c r="G1" s="137"/>
      <c r="H1" s="137"/>
      <c r="I1" s="137"/>
      <c r="J1" s="137"/>
      <c r="K1" s="137"/>
      <c r="L1" s="139"/>
      <c r="M1" s="139"/>
      <c r="N1" s="139"/>
      <c r="O1" s="139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23"/>
    </row>
    <row r="2" spans="1:67" s="66" customFormat="1" ht="15" customHeight="1">
      <c r="A2" s="65" t="s">
        <v>7</v>
      </c>
      <c r="C2" s="63" t="s">
        <v>45</v>
      </c>
      <c r="D2" s="67"/>
      <c r="E2" s="67"/>
      <c r="F2" s="67"/>
      <c r="G2" s="67"/>
      <c r="H2" s="67"/>
      <c r="I2" s="67"/>
      <c r="J2" s="67"/>
      <c r="K2" s="67"/>
      <c r="L2" s="67"/>
      <c r="M2" s="68"/>
    </row>
    <row r="3" spans="1:67" ht="15.6" thickBot="1">
      <c r="A3" s="65" t="s">
        <v>34</v>
      </c>
      <c r="B3" s="64"/>
      <c r="C3" s="63" t="s">
        <v>46</v>
      </c>
    </row>
    <row r="4" spans="1:67" s="55" customFormat="1" ht="24" customHeight="1" thickTop="1" thickBot="1">
      <c r="A4" s="65" t="s">
        <v>33</v>
      </c>
      <c r="B4" s="81"/>
      <c r="C4" s="152" t="s">
        <v>47</v>
      </c>
      <c r="D4" s="82"/>
      <c r="E4" s="178" t="s">
        <v>36</v>
      </c>
      <c r="F4" s="179"/>
      <c r="G4" s="179"/>
      <c r="H4" s="179"/>
      <c r="I4" s="179"/>
      <c r="J4" s="179"/>
      <c r="K4" s="179"/>
      <c r="L4" s="180" t="s">
        <v>37</v>
      </c>
      <c r="M4" s="179"/>
      <c r="N4" s="179"/>
      <c r="O4" s="179"/>
      <c r="P4" s="179"/>
      <c r="Q4" s="179"/>
      <c r="R4" s="181"/>
      <c r="S4" s="182" t="s">
        <v>38</v>
      </c>
      <c r="T4" s="182"/>
      <c r="U4" s="182"/>
      <c r="V4" s="182"/>
      <c r="W4" s="182"/>
      <c r="X4" s="182"/>
      <c r="Y4" s="183"/>
      <c r="AA4" s="56" t="s">
        <v>24</v>
      </c>
    </row>
    <row r="5" spans="1:67" s="58" customFormat="1" ht="13.95" customHeight="1">
      <c r="A5" s="185"/>
      <c r="B5" s="188" t="s">
        <v>8</v>
      </c>
      <c r="C5" s="200" t="s">
        <v>16</v>
      </c>
      <c r="D5" s="197" t="s">
        <v>9</v>
      </c>
      <c r="E5" s="195" t="s">
        <v>1</v>
      </c>
      <c r="F5" s="196"/>
      <c r="G5" s="57" t="s">
        <v>20</v>
      </c>
      <c r="H5" s="57" t="s">
        <v>3</v>
      </c>
      <c r="I5" s="57" t="s">
        <v>4</v>
      </c>
      <c r="J5" s="57" t="s">
        <v>5</v>
      </c>
      <c r="K5" s="74" t="s">
        <v>6</v>
      </c>
      <c r="L5" s="195" t="s">
        <v>1</v>
      </c>
      <c r="M5" s="196"/>
      <c r="N5" s="57" t="s">
        <v>20</v>
      </c>
      <c r="O5" s="57" t="s">
        <v>3</v>
      </c>
      <c r="P5" s="57" t="s">
        <v>4</v>
      </c>
      <c r="Q5" s="57" t="s">
        <v>5</v>
      </c>
      <c r="R5" s="74" t="s">
        <v>6</v>
      </c>
      <c r="S5" s="195" t="s">
        <v>1</v>
      </c>
      <c r="T5" s="196"/>
      <c r="U5" s="57" t="s">
        <v>20</v>
      </c>
      <c r="V5" s="57" t="s">
        <v>3</v>
      </c>
      <c r="W5" s="57" t="s">
        <v>4</v>
      </c>
      <c r="X5" s="57" t="s">
        <v>5</v>
      </c>
      <c r="Y5" s="74" t="s">
        <v>6</v>
      </c>
      <c r="AA5" s="59" t="s">
        <v>26</v>
      </c>
    </row>
    <row r="6" spans="1:67" s="61" customFormat="1" ht="13.95" customHeight="1">
      <c r="A6" s="186"/>
      <c r="B6" s="189"/>
      <c r="C6" s="201"/>
      <c r="D6" s="198"/>
      <c r="E6" s="193" t="s">
        <v>18</v>
      </c>
      <c r="F6" s="191" t="s">
        <v>19</v>
      </c>
      <c r="G6" s="60" t="s">
        <v>15</v>
      </c>
      <c r="H6" s="60"/>
      <c r="I6" s="60">
        <f>INDEX('Grundlagen Berechnung'!$C$3:$C$22,MATCH(Klasse!$E$1,'Grundlagen Berechnung'!$A$3:$A$22,0)-1+COLUMN()-COLUMN($G6))</f>
        <v>15</v>
      </c>
      <c r="J6" s="60">
        <f>INDEX('Grundlagen Berechnung'!$C$3:$C$22,MATCH(Klasse!$E$1,'Grundlagen Berechnung'!$A$3:$A$22,0)-1+COLUMN()-COLUMN($G6))</f>
        <v>24</v>
      </c>
      <c r="K6" s="75">
        <f>INDEX('Grundlagen Berechnung'!$C$3:$C$22,MATCH(Klasse!$E$1,'Grundlagen Berechnung'!$A$3:$A$22,0)-1+COLUMN()-COLUMN($G6))</f>
        <v>47</v>
      </c>
      <c r="L6" s="193" t="s">
        <v>18</v>
      </c>
      <c r="M6" s="191" t="s">
        <v>19</v>
      </c>
      <c r="N6" s="60" t="s">
        <v>15</v>
      </c>
      <c r="O6" s="60"/>
      <c r="P6" s="60">
        <f>INDEX('Grundlagen Berechnung'!$C$3:$C$22,MATCH(Klasse!$E$1,'Grundlagen Berechnung'!$A$3:$A$22,0)-1+COLUMN()-COLUMN($N6))</f>
        <v>15</v>
      </c>
      <c r="Q6" s="60">
        <f>INDEX('Grundlagen Berechnung'!$C$3:$C$22,MATCH(Klasse!$E$1,'Grundlagen Berechnung'!$A$3:$A$22,0)-1+COLUMN()-COLUMN($N6))</f>
        <v>24</v>
      </c>
      <c r="R6" s="75">
        <f>INDEX('Grundlagen Berechnung'!$C$3:$C$22,MATCH(Klasse!$E$1,'Grundlagen Berechnung'!$A$3:$A$22,0)-1+COLUMN()-COLUMN($N6))</f>
        <v>47</v>
      </c>
      <c r="S6" s="193" t="s">
        <v>18</v>
      </c>
      <c r="T6" s="191" t="s">
        <v>19</v>
      </c>
      <c r="U6" s="60" t="s">
        <v>15</v>
      </c>
      <c r="V6" s="60"/>
      <c r="W6" s="60">
        <f>INDEX('Grundlagen Berechnung'!$C$3:$C$22,MATCH(Klasse!$E$1,'Grundlagen Berechnung'!$A$3:$A$22,0)-1+COLUMN()-COLUMN($U6))</f>
        <v>15</v>
      </c>
      <c r="X6" s="60">
        <f>INDEX('Grundlagen Berechnung'!$C$3:$C$22,MATCH(Klasse!$E$1,'Grundlagen Berechnung'!$A$3:$A$22,0)-1+COLUMN()-COLUMN($U6))</f>
        <v>24</v>
      </c>
      <c r="Y6" s="75">
        <f>INDEX('Grundlagen Berechnung'!$C$3:$C$22,MATCH(Klasse!$E$1,'Grundlagen Berechnung'!$A$3:$A$22,0)-1+COLUMN()-COLUMN($U6))</f>
        <v>47</v>
      </c>
      <c r="AA6" s="59" t="s">
        <v>25</v>
      </c>
    </row>
    <row r="7" spans="1:67" s="61" customFormat="1" ht="13.95" customHeight="1">
      <c r="A7" s="187"/>
      <c r="B7" s="190"/>
      <c r="C7" s="202"/>
      <c r="D7" s="199"/>
      <c r="E7" s="194"/>
      <c r="F7" s="192"/>
      <c r="G7" s="60" t="s">
        <v>14</v>
      </c>
      <c r="H7" s="60">
        <f>INDEX('Grundlagen Berechnung'!$D$3:$D$22,MATCH(Klasse!$E$1,'Grundlagen Berechnung'!$A$3:$A$22,0)-1+COLUMN()-COLUMN($G7))</f>
        <v>14</v>
      </c>
      <c r="I7" s="60">
        <f>INDEX('Grundlagen Berechnung'!$D$3:$D$22,MATCH(Klasse!$E$1,'Grundlagen Berechnung'!$A$3:$A$22,0)-1+COLUMN()-COLUMN($G7))</f>
        <v>23</v>
      </c>
      <c r="J7" s="60">
        <f>INDEX('Grundlagen Berechnung'!$D$3:$D$22,MATCH(Klasse!$E$1,'Grundlagen Berechnung'!$A$3:$A$22,0)-1+COLUMN()-COLUMN($G7))</f>
        <v>46</v>
      </c>
      <c r="K7" s="75"/>
      <c r="L7" s="194"/>
      <c r="M7" s="192"/>
      <c r="N7" s="60" t="s">
        <v>14</v>
      </c>
      <c r="O7" s="60">
        <f>INDEX('Grundlagen Berechnung'!$D$3:$D$22,MATCH(Klasse!$E$1,'Grundlagen Berechnung'!$A$3:$A$22,0)-1+COLUMN()-COLUMN($N7))</f>
        <v>14</v>
      </c>
      <c r="P7" s="60">
        <f>INDEX('Grundlagen Berechnung'!$D$3:$D$22,MATCH(Klasse!$E$1,'Grundlagen Berechnung'!$A$3:$A$22,0)-1+COLUMN()-COLUMN($N7))</f>
        <v>23</v>
      </c>
      <c r="Q7" s="60">
        <f>INDEX('Grundlagen Berechnung'!$D$3:$D$22,MATCH(Klasse!$E$1,'Grundlagen Berechnung'!$A$3:$A$22,0)-1+COLUMN()-COLUMN($N7))</f>
        <v>46</v>
      </c>
      <c r="R7" s="75"/>
      <c r="S7" s="194"/>
      <c r="T7" s="192"/>
      <c r="U7" s="60" t="s">
        <v>14</v>
      </c>
      <c r="V7" s="60">
        <f>INDEX('Grundlagen Berechnung'!$D$3:$D$22,MATCH(Klasse!$E$1,'Grundlagen Berechnung'!$A$3:$A$22,0)-1+COLUMN()-COLUMN($U7))</f>
        <v>14</v>
      </c>
      <c r="W7" s="60">
        <f>INDEX('Grundlagen Berechnung'!$D$3:$D$22,MATCH(Klasse!$E$1,'Grundlagen Berechnung'!$A$3:$A$22,0)-1+COLUMN()-COLUMN($U7))</f>
        <v>23</v>
      </c>
      <c r="X7" s="60">
        <f>INDEX('Grundlagen Berechnung'!$D$3:$D$22,MATCH(Klasse!$E$1,'Grundlagen Berechnung'!$A$3:$A$22,0)-1+COLUMN()-COLUMN($U7))</f>
        <v>46</v>
      </c>
      <c r="Y7" s="75"/>
      <c r="AA7" s="59" t="s">
        <v>27</v>
      </c>
    </row>
    <row r="8" spans="1:67" s="2" customFormat="1" ht="13.95" customHeight="1">
      <c r="A8" s="83">
        <v>1</v>
      </c>
      <c r="B8" s="84"/>
      <c r="C8" s="85"/>
      <c r="D8" s="86"/>
      <c r="E8" s="87"/>
      <c r="F8" s="85"/>
      <c r="G8" s="88" t="str">
        <f>IF(AND(E8&lt;&gt;"",F8&lt;&gt;""),E8-(F8*2),"")</f>
        <v/>
      </c>
      <c r="H8" s="88" t="str">
        <f>IF(G8="","",IF(G8&lt;$I$6,"x",""))</f>
        <v/>
      </c>
      <c r="I8" s="88" t="str">
        <f>IF(G8="","",IF(G8&lt;$I$6,"",IF(G8&lt;$J$6,"x","")))</f>
        <v/>
      </c>
      <c r="J8" s="88" t="str">
        <f>IF(G8="","",IF(G8&lt;$J$6,"",IF(G8&lt;$K$6,"x","")))</f>
        <v/>
      </c>
      <c r="K8" s="89" t="str">
        <f>IF(G8="","",IF(G8&gt;$J$7,"x",""))</f>
        <v/>
      </c>
      <c r="L8" s="87"/>
      <c r="M8" s="85"/>
      <c r="N8" s="88" t="str">
        <f t="shared" ref="N8:N33" si="0">IF(AND(L8&lt;&gt;"",M8&lt;&gt;""),L8-(M8*2),"")</f>
        <v/>
      </c>
      <c r="O8" s="88" t="str">
        <f>IF(N8="","",IF(N8&lt;$P$6,"x",""))</f>
        <v/>
      </c>
      <c r="P8" s="88" t="str">
        <f>IF(N8="","",IF(N8&lt;$P$6,"",IF(N8&lt;$Q$6,"x","")))</f>
        <v/>
      </c>
      <c r="Q8" s="88" t="str">
        <f>IF(N8="","",IF(N8&lt;$Q$6,"",IF(N8&lt;$R$6,"x","")))</f>
        <v/>
      </c>
      <c r="R8" s="89" t="str">
        <f>IF(N8="","",IF(N8&gt;$Q$7,"x",""))</f>
        <v/>
      </c>
      <c r="S8" s="87"/>
      <c r="T8" s="85"/>
      <c r="U8" s="88" t="str">
        <f t="shared" ref="U8:U33" si="1">IF(AND(S8&lt;&gt;"",T8&lt;&gt;""),S8-(T8*2),"")</f>
        <v/>
      </c>
      <c r="V8" s="88" t="str">
        <f>IF(U8="","",IF(U8&lt;$W$6,"x",""))</f>
        <v/>
      </c>
      <c r="W8" s="88" t="str">
        <f>IF(U8="","",IF(U8&lt;$W$6,"",IF(U8&lt;$X$6,"x","")))</f>
        <v/>
      </c>
      <c r="X8" s="90" t="str">
        <f>IF(U8="","",IF(U8&lt;$X$6,"",IF(U8&lt;$Y$6,"x","")))</f>
        <v/>
      </c>
      <c r="Y8" s="89" t="str">
        <f>IF(U8="","",IF(U8&gt;$X$7,"x",""))</f>
        <v/>
      </c>
      <c r="AA8" s="24" t="s">
        <v>28</v>
      </c>
    </row>
    <row r="9" spans="1:67" s="2" customFormat="1" ht="13.95" customHeight="1">
      <c r="A9" s="83">
        <v>2</v>
      </c>
      <c r="B9" s="84"/>
      <c r="C9" s="85"/>
      <c r="D9" s="86"/>
      <c r="E9" s="87"/>
      <c r="F9" s="85"/>
      <c r="G9" s="88" t="str">
        <f t="shared" ref="G9:G37" si="2">IF(AND(E9&lt;&gt;"",F9&lt;&gt;""),E9-(F9*2),"")</f>
        <v/>
      </c>
      <c r="H9" s="88" t="str">
        <f t="shared" ref="H9:H33" si="3">IF(G9="","",IF(G9&lt;$I$6,"x",""))</f>
        <v/>
      </c>
      <c r="I9" s="88" t="str">
        <f t="shared" ref="I9:I33" si="4">IF(G9="","",IF(G9&lt;$I$6,"",IF(G9&lt;$J$6,"x","")))</f>
        <v/>
      </c>
      <c r="J9" s="88" t="str">
        <f t="shared" ref="J9:J33" si="5">IF(G9="","",IF(G9&lt;$J$6,"",IF(G9&lt;$K$6,"x","")))</f>
        <v/>
      </c>
      <c r="K9" s="89" t="str">
        <f t="shared" ref="K9:K33" si="6">IF(G9="","",IF(G9&gt;$J$7,"x",""))</f>
        <v/>
      </c>
      <c r="L9" s="87"/>
      <c r="M9" s="85"/>
      <c r="N9" s="88" t="str">
        <f t="shared" si="0"/>
        <v/>
      </c>
      <c r="O9" s="88" t="str">
        <f t="shared" ref="O9:O33" si="7">IF(N9="","",IF(N9&lt;$P$6,"x",""))</f>
        <v/>
      </c>
      <c r="P9" s="88" t="str">
        <f t="shared" ref="P9:P33" si="8">IF(N9="","",IF(N9&lt;$P$6,"",IF(N9&lt;$Q$6,"x","")))</f>
        <v/>
      </c>
      <c r="Q9" s="88" t="str">
        <f t="shared" ref="Q9:Q33" si="9">IF(N9="","",IF(N9&lt;$Q$6,"",IF(N9&lt;$R$6,"x","")))</f>
        <v/>
      </c>
      <c r="R9" s="89" t="str">
        <f t="shared" ref="R9:R33" si="10">IF(N9="","",IF(N9&gt;$Q$7,"x",""))</f>
        <v/>
      </c>
      <c r="S9" s="87"/>
      <c r="T9" s="85"/>
      <c r="U9" s="88" t="str">
        <f t="shared" si="1"/>
        <v/>
      </c>
      <c r="V9" s="88" t="str">
        <f t="shared" ref="V9:V33" si="11">IF(U9="","",IF(U9&lt;$W$6,"x",""))</f>
        <v/>
      </c>
      <c r="W9" s="88" t="str">
        <f t="shared" ref="W9:W33" si="12">IF(U9="","",IF(U9&lt;$W$6,"",IF(U9&lt;$X$6,"x","")))</f>
        <v/>
      </c>
      <c r="X9" s="90" t="str">
        <f t="shared" ref="X9:X33" si="13">IF(U9="","",IF(U9&lt;$X$6,"",IF(U9&lt;$Y$6,"x","")))</f>
        <v/>
      </c>
      <c r="Y9" s="89" t="str">
        <f t="shared" ref="Y9:Y33" si="14">IF(U9="","",IF(U9&gt;$X$7,"x",""))</f>
        <v/>
      </c>
    </row>
    <row r="10" spans="1:67" s="2" customFormat="1" ht="13.95" customHeight="1">
      <c r="A10" s="83">
        <v>3</v>
      </c>
      <c r="B10" s="84"/>
      <c r="C10" s="85"/>
      <c r="D10" s="86"/>
      <c r="E10" s="87"/>
      <c r="F10" s="85"/>
      <c r="G10" s="88" t="str">
        <f t="shared" si="2"/>
        <v/>
      </c>
      <c r="H10" s="88" t="str">
        <f t="shared" si="3"/>
        <v/>
      </c>
      <c r="I10" s="88" t="str">
        <f t="shared" si="4"/>
        <v/>
      </c>
      <c r="J10" s="88" t="str">
        <f t="shared" si="5"/>
        <v/>
      </c>
      <c r="K10" s="89" t="str">
        <f t="shared" si="6"/>
        <v/>
      </c>
      <c r="L10" s="87"/>
      <c r="M10" s="85"/>
      <c r="N10" s="88" t="str">
        <f t="shared" si="0"/>
        <v/>
      </c>
      <c r="O10" s="88" t="str">
        <f t="shared" si="7"/>
        <v/>
      </c>
      <c r="P10" s="88" t="str">
        <f t="shared" si="8"/>
        <v/>
      </c>
      <c r="Q10" s="88" t="str">
        <f t="shared" si="9"/>
        <v/>
      </c>
      <c r="R10" s="89" t="str">
        <f t="shared" si="10"/>
        <v/>
      </c>
      <c r="S10" s="87"/>
      <c r="T10" s="85"/>
      <c r="U10" s="88" t="str">
        <f t="shared" si="1"/>
        <v/>
      </c>
      <c r="V10" s="88" t="str">
        <f t="shared" si="11"/>
        <v/>
      </c>
      <c r="W10" s="88" t="str">
        <f t="shared" si="12"/>
        <v/>
      </c>
      <c r="X10" s="90" t="str">
        <f t="shared" si="13"/>
        <v/>
      </c>
      <c r="Y10" s="89" t="str">
        <f t="shared" si="14"/>
        <v/>
      </c>
      <c r="AA10" s="26" t="s">
        <v>29</v>
      </c>
    </row>
    <row r="11" spans="1:67" s="2" customFormat="1" ht="13.95" customHeight="1">
      <c r="A11" s="83">
        <v>4</v>
      </c>
      <c r="B11" s="84"/>
      <c r="C11" s="85"/>
      <c r="D11" s="86"/>
      <c r="E11" s="87"/>
      <c r="F11" s="85"/>
      <c r="G11" s="88" t="str">
        <f t="shared" si="2"/>
        <v/>
      </c>
      <c r="H11" s="88" t="str">
        <f t="shared" si="3"/>
        <v/>
      </c>
      <c r="I11" s="88" t="str">
        <f t="shared" si="4"/>
        <v/>
      </c>
      <c r="J11" s="88" t="str">
        <f t="shared" si="5"/>
        <v/>
      </c>
      <c r="K11" s="89" t="str">
        <f t="shared" si="6"/>
        <v/>
      </c>
      <c r="L11" s="87"/>
      <c r="M11" s="85"/>
      <c r="N11" s="88" t="str">
        <f t="shared" si="0"/>
        <v/>
      </c>
      <c r="O11" s="88" t="str">
        <f t="shared" si="7"/>
        <v/>
      </c>
      <c r="P11" s="88" t="str">
        <f t="shared" si="8"/>
        <v/>
      </c>
      <c r="Q11" s="88" t="str">
        <f t="shared" si="9"/>
        <v/>
      </c>
      <c r="R11" s="89" t="str">
        <f t="shared" si="10"/>
        <v/>
      </c>
      <c r="S11" s="87"/>
      <c r="T11" s="85"/>
      <c r="U11" s="88" t="str">
        <f t="shared" si="1"/>
        <v/>
      </c>
      <c r="V11" s="88" t="str">
        <f t="shared" si="11"/>
        <v/>
      </c>
      <c r="W11" s="88" t="str">
        <f t="shared" si="12"/>
        <v/>
      </c>
      <c r="X11" s="90" t="str">
        <f t="shared" si="13"/>
        <v/>
      </c>
      <c r="Y11" s="89" t="str">
        <f t="shared" si="14"/>
        <v/>
      </c>
      <c r="AA11" s="27">
        <v>2</v>
      </c>
    </row>
    <row r="12" spans="1:67" s="2" customFormat="1" ht="13.95" customHeight="1" thickBot="1">
      <c r="A12" s="104">
        <v>5</v>
      </c>
      <c r="B12" s="105"/>
      <c r="C12" s="106"/>
      <c r="D12" s="107"/>
      <c r="E12" s="108"/>
      <c r="F12" s="106"/>
      <c r="G12" s="109" t="str">
        <f t="shared" si="2"/>
        <v/>
      </c>
      <c r="H12" s="109" t="str">
        <f t="shared" si="3"/>
        <v/>
      </c>
      <c r="I12" s="109" t="str">
        <f t="shared" si="4"/>
        <v/>
      </c>
      <c r="J12" s="109" t="str">
        <f t="shared" si="5"/>
        <v/>
      </c>
      <c r="K12" s="110" t="str">
        <f t="shared" si="6"/>
        <v/>
      </c>
      <c r="L12" s="108"/>
      <c r="M12" s="106"/>
      <c r="N12" s="109" t="str">
        <f t="shared" si="0"/>
        <v/>
      </c>
      <c r="O12" s="109" t="str">
        <f t="shared" si="7"/>
        <v/>
      </c>
      <c r="P12" s="109" t="str">
        <f t="shared" si="8"/>
        <v/>
      </c>
      <c r="Q12" s="109" t="str">
        <f t="shared" si="9"/>
        <v/>
      </c>
      <c r="R12" s="110" t="str">
        <f t="shared" si="10"/>
        <v/>
      </c>
      <c r="S12" s="108"/>
      <c r="T12" s="106"/>
      <c r="U12" s="109" t="str">
        <f t="shared" si="1"/>
        <v/>
      </c>
      <c r="V12" s="109" t="str">
        <f t="shared" si="11"/>
        <v/>
      </c>
      <c r="W12" s="109" t="str">
        <f t="shared" si="12"/>
        <v/>
      </c>
      <c r="X12" s="111" t="str">
        <f t="shared" si="13"/>
        <v/>
      </c>
      <c r="Y12" s="110" t="str">
        <f t="shared" si="14"/>
        <v/>
      </c>
      <c r="AA12" s="28">
        <v>3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2" customFormat="1" ht="13.95" customHeight="1">
      <c r="A13" s="120">
        <v>6</v>
      </c>
      <c r="B13" s="121"/>
      <c r="C13" s="122"/>
      <c r="D13" s="123"/>
      <c r="E13" s="124"/>
      <c r="F13" s="122"/>
      <c r="G13" s="125" t="str">
        <f t="shared" si="2"/>
        <v/>
      </c>
      <c r="H13" s="125" t="str">
        <f t="shared" si="3"/>
        <v/>
      </c>
      <c r="I13" s="125" t="str">
        <f t="shared" si="4"/>
        <v/>
      </c>
      <c r="J13" s="125" t="str">
        <f t="shared" si="5"/>
        <v/>
      </c>
      <c r="K13" s="126" t="str">
        <f t="shared" si="6"/>
        <v/>
      </c>
      <c r="L13" s="124"/>
      <c r="M13" s="122"/>
      <c r="N13" s="125" t="str">
        <f t="shared" si="0"/>
        <v/>
      </c>
      <c r="O13" s="125" t="str">
        <f t="shared" si="7"/>
        <v/>
      </c>
      <c r="P13" s="125" t="str">
        <f t="shared" si="8"/>
        <v/>
      </c>
      <c r="Q13" s="125" t="str">
        <f t="shared" si="9"/>
        <v/>
      </c>
      <c r="R13" s="126" t="str">
        <f t="shared" si="10"/>
        <v/>
      </c>
      <c r="S13" s="124"/>
      <c r="T13" s="122"/>
      <c r="U13" s="125" t="str">
        <f t="shared" si="1"/>
        <v/>
      </c>
      <c r="V13" s="125" t="str">
        <f t="shared" si="11"/>
        <v/>
      </c>
      <c r="W13" s="125" t="str">
        <f t="shared" si="12"/>
        <v/>
      </c>
      <c r="X13" s="127" t="str">
        <f t="shared" si="13"/>
        <v/>
      </c>
      <c r="Y13" s="126" t="str">
        <f t="shared" si="14"/>
        <v/>
      </c>
      <c r="AA13" s="28">
        <v>4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s="2" customFormat="1" ht="13.95" customHeight="1">
      <c r="A14" s="83">
        <v>7</v>
      </c>
      <c r="B14" s="84"/>
      <c r="C14" s="85"/>
      <c r="D14" s="86"/>
      <c r="E14" s="87"/>
      <c r="F14" s="85"/>
      <c r="G14" s="88" t="str">
        <f t="shared" si="2"/>
        <v/>
      </c>
      <c r="H14" s="88" t="str">
        <f t="shared" si="3"/>
        <v/>
      </c>
      <c r="I14" s="88" t="str">
        <f t="shared" si="4"/>
        <v/>
      </c>
      <c r="J14" s="88" t="str">
        <f t="shared" si="5"/>
        <v/>
      </c>
      <c r="K14" s="89" t="str">
        <f t="shared" si="6"/>
        <v/>
      </c>
      <c r="L14" s="87"/>
      <c r="M14" s="85"/>
      <c r="N14" s="88" t="str">
        <f t="shared" si="0"/>
        <v/>
      </c>
      <c r="O14" s="88" t="str">
        <f t="shared" si="7"/>
        <v/>
      </c>
      <c r="P14" s="88" t="str">
        <f t="shared" si="8"/>
        <v/>
      </c>
      <c r="Q14" s="88" t="str">
        <f t="shared" si="9"/>
        <v/>
      </c>
      <c r="R14" s="89" t="str">
        <f t="shared" si="10"/>
        <v/>
      </c>
      <c r="S14" s="87"/>
      <c r="T14" s="85"/>
      <c r="U14" s="88" t="str">
        <f t="shared" si="1"/>
        <v/>
      </c>
      <c r="V14" s="88" t="str">
        <f t="shared" si="11"/>
        <v/>
      </c>
      <c r="W14" s="88" t="str">
        <f t="shared" si="12"/>
        <v/>
      </c>
      <c r="X14" s="90" t="str">
        <f t="shared" si="13"/>
        <v/>
      </c>
      <c r="Y14" s="89" t="str">
        <f t="shared" si="14"/>
        <v/>
      </c>
      <c r="Z14" s="8"/>
      <c r="AA14" s="27">
        <v>5</v>
      </c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1:67" s="2" customFormat="1" ht="13.95" customHeight="1">
      <c r="A15" s="83">
        <v>8</v>
      </c>
      <c r="B15" s="84"/>
      <c r="C15" s="85"/>
      <c r="D15" s="86"/>
      <c r="E15" s="87"/>
      <c r="F15" s="85"/>
      <c r="G15" s="88" t="str">
        <f t="shared" si="2"/>
        <v/>
      </c>
      <c r="H15" s="88" t="str">
        <f t="shared" si="3"/>
        <v/>
      </c>
      <c r="I15" s="88" t="str">
        <f t="shared" si="4"/>
        <v/>
      </c>
      <c r="J15" s="88" t="str">
        <f t="shared" si="5"/>
        <v/>
      </c>
      <c r="K15" s="89" t="str">
        <f t="shared" si="6"/>
        <v/>
      </c>
      <c r="L15" s="87"/>
      <c r="M15" s="85"/>
      <c r="N15" s="88" t="str">
        <f t="shared" si="0"/>
        <v/>
      </c>
      <c r="O15" s="88" t="str">
        <f t="shared" si="7"/>
        <v/>
      </c>
      <c r="P15" s="88" t="str">
        <f t="shared" si="8"/>
        <v/>
      </c>
      <c r="Q15" s="88" t="str">
        <f t="shared" si="9"/>
        <v/>
      </c>
      <c r="R15" s="89" t="str">
        <f t="shared" si="10"/>
        <v/>
      </c>
      <c r="S15" s="87"/>
      <c r="T15" s="85"/>
      <c r="U15" s="88" t="str">
        <f t="shared" si="1"/>
        <v/>
      </c>
      <c r="V15" s="88" t="str">
        <f t="shared" si="11"/>
        <v/>
      </c>
      <c r="W15" s="88" t="str">
        <f t="shared" si="12"/>
        <v/>
      </c>
      <c r="X15" s="90" t="str">
        <f t="shared" si="13"/>
        <v/>
      </c>
      <c r="Y15" s="89" t="str">
        <f t="shared" si="14"/>
        <v/>
      </c>
      <c r="AA15" s="29">
        <v>6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</row>
    <row r="16" spans="1:67" s="2" customFormat="1" ht="13.95" customHeight="1">
      <c r="A16" s="83">
        <v>9</v>
      </c>
      <c r="B16" s="84"/>
      <c r="C16" s="85"/>
      <c r="D16" s="86"/>
      <c r="E16" s="87"/>
      <c r="F16" s="85"/>
      <c r="G16" s="88" t="str">
        <f t="shared" si="2"/>
        <v/>
      </c>
      <c r="H16" s="88" t="str">
        <f t="shared" si="3"/>
        <v/>
      </c>
      <c r="I16" s="88" t="str">
        <f t="shared" si="4"/>
        <v/>
      </c>
      <c r="J16" s="88" t="str">
        <f t="shared" si="5"/>
        <v/>
      </c>
      <c r="K16" s="89" t="str">
        <f t="shared" si="6"/>
        <v/>
      </c>
      <c r="L16" s="87"/>
      <c r="M16" s="85"/>
      <c r="N16" s="88" t="str">
        <f t="shared" si="0"/>
        <v/>
      </c>
      <c r="O16" s="88" t="str">
        <f t="shared" si="7"/>
        <v/>
      </c>
      <c r="P16" s="88" t="str">
        <f t="shared" si="8"/>
        <v/>
      </c>
      <c r="Q16" s="88" t="str">
        <f t="shared" si="9"/>
        <v/>
      </c>
      <c r="R16" s="89" t="str">
        <f t="shared" si="10"/>
        <v/>
      </c>
      <c r="S16" s="87"/>
      <c r="T16" s="85"/>
      <c r="U16" s="88" t="str">
        <f t="shared" si="1"/>
        <v/>
      </c>
      <c r="V16" s="88" t="str">
        <f t="shared" si="11"/>
        <v/>
      </c>
      <c r="W16" s="88" t="str">
        <f t="shared" si="12"/>
        <v/>
      </c>
      <c r="X16" s="90" t="str">
        <f t="shared" si="13"/>
        <v/>
      </c>
      <c r="Y16" s="89" t="str">
        <f t="shared" si="14"/>
        <v/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</row>
    <row r="17" spans="1:49" s="2" customFormat="1" ht="13.95" customHeight="1" thickBot="1">
      <c r="A17" s="91">
        <v>10</v>
      </c>
      <c r="B17" s="92"/>
      <c r="C17" s="93"/>
      <c r="D17" s="94"/>
      <c r="E17" s="128"/>
      <c r="F17" s="93"/>
      <c r="G17" s="129" t="str">
        <f t="shared" si="2"/>
        <v/>
      </c>
      <c r="H17" s="129" t="str">
        <f t="shared" si="3"/>
        <v/>
      </c>
      <c r="I17" s="129" t="str">
        <f t="shared" si="4"/>
        <v/>
      </c>
      <c r="J17" s="129" t="str">
        <f t="shared" si="5"/>
        <v/>
      </c>
      <c r="K17" s="130" t="str">
        <f t="shared" si="6"/>
        <v/>
      </c>
      <c r="L17" s="128"/>
      <c r="M17" s="93"/>
      <c r="N17" s="129" t="str">
        <f t="shared" si="0"/>
        <v/>
      </c>
      <c r="O17" s="129" t="str">
        <f t="shared" si="7"/>
        <v/>
      </c>
      <c r="P17" s="129" t="str">
        <f t="shared" si="8"/>
        <v/>
      </c>
      <c r="Q17" s="129" t="str">
        <f t="shared" si="9"/>
        <v/>
      </c>
      <c r="R17" s="130" t="str">
        <f t="shared" si="10"/>
        <v/>
      </c>
      <c r="S17" s="128"/>
      <c r="T17" s="93"/>
      <c r="U17" s="129" t="str">
        <f t="shared" si="1"/>
        <v/>
      </c>
      <c r="V17" s="129" t="str">
        <f t="shared" si="11"/>
        <v/>
      </c>
      <c r="W17" s="129" t="str">
        <f t="shared" si="12"/>
        <v/>
      </c>
      <c r="X17" s="131" t="str">
        <f t="shared" si="13"/>
        <v/>
      </c>
      <c r="Y17" s="130" t="str">
        <f t="shared" si="14"/>
        <v/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</row>
    <row r="18" spans="1:49" s="2" customFormat="1" ht="13.95" customHeight="1">
      <c r="A18" s="112">
        <v>11</v>
      </c>
      <c r="B18" s="113"/>
      <c r="C18" s="114"/>
      <c r="D18" s="115"/>
      <c r="E18" s="116"/>
      <c r="F18" s="114"/>
      <c r="G18" s="117" t="str">
        <f t="shared" si="2"/>
        <v/>
      </c>
      <c r="H18" s="117" t="str">
        <f t="shared" si="3"/>
        <v/>
      </c>
      <c r="I18" s="117" t="str">
        <f t="shared" si="4"/>
        <v/>
      </c>
      <c r="J18" s="117" t="str">
        <f t="shared" si="5"/>
        <v/>
      </c>
      <c r="K18" s="118" t="str">
        <f t="shared" si="6"/>
        <v/>
      </c>
      <c r="L18" s="116"/>
      <c r="M18" s="114"/>
      <c r="N18" s="117" t="str">
        <f t="shared" si="0"/>
        <v/>
      </c>
      <c r="O18" s="117" t="str">
        <f t="shared" si="7"/>
        <v/>
      </c>
      <c r="P18" s="117" t="str">
        <f t="shared" si="8"/>
        <v/>
      </c>
      <c r="Q18" s="117" t="str">
        <f t="shared" si="9"/>
        <v/>
      </c>
      <c r="R18" s="118" t="str">
        <f t="shared" si="10"/>
        <v/>
      </c>
      <c r="S18" s="116"/>
      <c r="T18" s="114"/>
      <c r="U18" s="117" t="str">
        <f t="shared" si="1"/>
        <v/>
      </c>
      <c r="V18" s="117" t="str">
        <f t="shared" si="11"/>
        <v/>
      </c>
      <c r="W18" s="117" t="str">
        <f t="shared" si="12"/>
        <v/>
      </c>
      <c r="X18" s="119" t="str">
        <f t="shared" si="13"/>
        <v/>
      </c>
      <c r="Y18" s="118" t="str">
        <f t="shared" si="14"/>
        <v/>
      </c>
      <c r="AA18"/>
      <c r="AB18"/>
      <c r="AC18"/>
      <c r="AD18"/>
    </row>
    <row r="19" spans="1:49" s="2" customFormat="1" ht="13.95" customHeight="1">
      <c r="A19" s="83">
        <v>12</v>
      </c>
      <c r="B19" s="84"/>
      <c r="C19" s="85"/>
      <c r="D19" s="86"/>
      <c r="E19" s="87"/>
      <c r="F19" s="85"/>
      <c r="G19" s="88" t="str">
        <f t="shared" si="2"/>
        <v/>
      </c>
      <c r="H19" s="88" t="str">
        <f t="shared" si="3"/>
        <v/>
      </c>
      <c r="I19" s="88" t="str">
        <f t="shared" si="4"/>
        <v/>
      </c>
      <c r="J19" s="88" t="str">
        <f t="shared" si="5"/>
        <v/>
      </c>
      <c r="K19" s="89" t="str">
        <f t="shared" si="6"/>
        <v/>
      </c>
      <c r="L19" s="87"/>
      <c r="M19" s="85"/>
      <c r="N19" s="88" t="str">
        <f t="shared" si="0"/>
        <v/>
      </c>
      <c r="O19" s="88" t="str">
        <f t="shared" si="7"/>
        <v/>
      </c>
      <c r="P19" s="88" t="str">
        <f t="shared" si="8"/>
        <v/>
      </c>
      <c r="Q19" s="88" t="str">
        <f t="shared" si="9"/>
        <v/>
      </c>
      <c r="R19" s="89" t="str">
        <f t="shared" si="10"/>
        <v/>
      </c>
      <c r="S19" s="87"/>
      <c r="T19" s="85"/>
      <c r="U19" s="88" t="str">
        <f t="shared" si="1"/>
        <v/>
      </c>
      <c r="V19" s="88" t="str">
        <f t="shared" si="11"/>
        <v/>
      </c>
      <c r="W19" s="88" t="str">
        <f t="shared" si="12"/>
        <v/>
      </c>
      <c r="X19" s="90" t="str">
        <f t="shared" si="13"/>
        <v/>
      </c>
      <c r="Y19" s="89" t="str">
        <f t="shared" si="14"/>
        <v/>
      </c>
      <c r="AA19"/>
      <c r="AB19"/>
      <c r="AC19"/>
      <c r="AD19"/>
    </row>
    <row r="20" spans="1:49" s="2" customFormat="1" ht="13.95" customHeight="1">
      <c r="A20" s="83">
        <v>13</v>
      </c>
      <c r="B20" s="84"/>
      <c r="C20" s="85"/>
      <c r="D20" s="86"/>
      <c r="E20" s="87"/>
      <c r="F20" s="85"/>
      <c r="G20" s="88" t="str">
        <f t="shared" si="2"/>
        <v/>
      </c>
      <c r="H20" s="88" t="str">
        <f t="shared" si="3"/>
        <v/>
      </c>
      <c r="I20" s="88" t="str">
        <f t="shared" si="4"/>
        <v/>
      </c>
      <c r="J20" s="88" t="str">
        <f t="shared" si="5"/>
        <v/>
      </c>
      <c r="K20" s="89" t="str">
        <f t="shared" si="6"/>
        <v/>
      </c>
      <c r="L20" s="87"/>
      <c r="M20" s="85"/>
      <c r="N20" s="88" t="str">
        <f t="shared" si="0"/>
        <v/>
      </c>
      <c r="O20" s="88" t="str">
        <f t="shared" si="7"/>
        <v/>
      </c>
      <c r="P20" s="88" t="str">
        <f t="shared" si="8"/>
        <v/>
      </c>
      <c r="Q20" s="88" t="str">
        <f t="shared" si="9"/>
        <v/>
      </c>
      <c r="R20" s="89" t="str">
        <f t="shared" si="10"/>
        <v/>
      </c>
      <c r="S20" s="87"/>
      <c r="T20" s="85"/>
      <c r="U20" s="88" t="str">
        <f t="shared" si="1"/>
        <v/>
      </c>
      <c r="V20" s="88" t="str">
        <f t="shared" si="11"/>
        <v/>
      </c>
      <c r="W20" s="88" t="str">
        <f t="shared" si="12"/>
        <v/>
      </c>
      <c r="X20" s="90" t="str">
        <f t="shared" si="13"/>
        <v/>
      </c>
      <c r="Y20" s="89" t="str">
        <f t="shared" si="14"/>
        <v/>
      </c>
      <c r="AA20"/>
      <c r="AB20"/>
      <c r="AC20"/>
      <c r="AD20"/>
    </row>
    <row r="21" spans="1:49" s="2" customFormat="1" ht="13.95" customHeight="1">
      <c r="A21" s="83">
        <v>14</v>
      </c>
      <c r="B21" s="84"/>
      <c r="C21" s="85"/>
      <c r="D21" s="86"/>
      <c r="E21" s="87"/>
      <c r="F21" s="85"/>
      <c r="G21" s="88" t="str">
        <f t="shared" si="2"/>
        <v/>
      </c>
      <c r="H21" s="88" t="str">
        <f t="shared" si="3"/>
        <v/>
      </c>
      <c r="I21" s="88" t="str">
        <f t="shared" si="4"/>
        <v/>
      </c>
      <c r="J21" s="88" t="str">
        <f t="shared" si="5"/>
        <v/>
      </c>
      <c r="K21" s="89" t="str">
        <f t="shared" si="6"/>
        <v/>
      </c>
      <c r="L21" s="87"/>
      <c r="M21" s="85"/>
      <c r="N21" s="88" t="str">
        <f t="shared" si="0"/>
        <v/>
      </c>
      <c r="O21" s="88" t="str">
        <f t="shared" si="7"/>
        <v/>
      </c>
      <c r="P21" s="88" t="str">
        <f t="shared" si="8"/>
        <v/>
      </c>
      <c r="Q21" s="88" t="str">
        <f t="shared" si="9"/>
        <v/>
      </c>
      <c r="R21" s="89" t="str">
        <f t="shared" si="10"/>
        <v/>
      </c>
      <c r="S21" s="87"/>
      <c r="T21" s="85"/>
      <c r="U21" s="88" t="str">
        <f t="shared" si="1"/>
        <v/>
      </c>
      <c r="V21" s="88" t="str">
        <f t="shared" si="11"/>
        <v/>
      </c>
      <c r="W21" s="88" t="str">
        <f t="shared" si="12"/>
        <v/>
      </c>
      <c r="X21" s="90" t="str">
        <f t="shared" si="13"/>
        <v/>
      </c>
      <c r="Y21" s="89" t="str">
        <f t="shared" si="14"/>
        <v/>
      </c>
    </row>
    <row r="22" spans="1:49" s="2" customFormat="1" ht="13.95" customHeight="1" thickBot="1">
      <c r="A22" s="104">
        <v>15</v>
      </c>
      <c r="B22" s="105"/>
      <c r="C22" s="106"/>
      <c r="D22" s="107"/>
      <c r="E22" s="108"/>
      <c r="F22" s="106"/>
      <c r="G22" s="109" t="str">
        <f t="shared" si="2"/>
        <v/>
      </c>
      <c r="H22" s="109" t="str">
        <f t="shared" si="3"/>
        <v/>
      </c>
      <c r="I22" s="109" t="str">
        <f t="shared" si="4"/>
        <v/>
      </c>
      <c r="J22" s="109" t="str">
        <f t="shared" si="5"/>
        <v/>
      </c>
      <c r="K22" s="110" t="str">
        <f t="shared" si="6"/>
        <v/>
      </c>
      <c r="L22" s="108"/>
      <c r="M22" s="106"/>
      <c r="N22" s="109" t="str">
        <f t="shared" si="0"/>
        <v/>
      </c>
      <c r="O22" s="109" t="str">
        <f t="shared" si="7"/>
        <v/>
      </c>
      <c r="P22" s="109" t="str">
        <f t="shared" si="8"/>
        <v/>
      </c>
      <c r="Q22" s="109" t="str">
        <f t="shared" si="9"/>
        <v/>
      </c>
      <c r="R22" s="110" t="str">
        <f t="shared" si="10"/>
        <v/>
      </c>
      <c r="S22" s="108"/>
      <c r="T22" s="106"/>
      <c r="U22" s="109" t="str">
        <f t="shared" si="1"/>
        <v/>
      </c>
      <c r="V22" s="109" t="str">
        <f t="shared" si="11"/>
        <v/>
      </c>
      <c r="W22" s="109" t="str">
        <f t="shared" si="12"/>
        <v/>
      </c>
      <c r="X22" s="111" t="str">
        <f t="shared" si="13"/>
        <v/>
      </c>
      <c r="Y22" s="110" t="str">
        <f t="shared" si="14"/>
        <v/>
      </c>
    </row>
    <row r="23" spans="1:49" s="2" customFormat="1" ht="13.95" customHeight="1">
      <c r="A23" s="120">
        <v>16</v>
      </c>
      <c r="B23" s="121"/>
      <c r="C23" s="122"/>
      <c r="D23" s="123"/>
      <c r="E23" s="124"/>
      <c r="F23" s="122"/>
      <c r="G23" s="125" t="str">
        <f t="shared" si="2"/>
        <v/>
      </c>
      <c r="H23" s="125" t="str">
        <f t="shared" si="3"/>
        <v/>
      </c>
      <c r="I23" s="125" t="str">
        <f t="shared" si="4"/>
        <v/>
      </c>
      <c r="J23" s="125" t="str">
        <f t="shared" si="5"/>
        <v/>
      </c>
      <c r="K23" s="126" t="str">
        <f t="shared" si="6"/>
        <v/>
      </c>
      <c r="L23" s="124"/>
      <c r="M23" s="122"/>
      <c r="N23" s="125" t="str">
        <f t="shared" si="0"/>
        <v/>
      </c>
      <c r="O23" s="125" t="str">
        <f t="shared" si="7"/>
        <v/>
      </c>
      <c r="P23" s="125" t="str">
        <f t="shared" si="8"/>
        <v/>
      </c>
      <c r="Q23" s="125" t="str">
        <f t="shared" si="9"/>
        <v/>
      </c>
      <c r="R23" s="126" t="str">
        <f t="shared" si="10"/>
        <v/>
      </c>
      <c r="S23" s="124"/>
      <c r="T23" s="122"/>
      <c r="U23" s="125" t="str">
        <f t="shared" si="1"/>
        <v/>
      </c>
      <c r="V23" s="125" t="str">
        <f t="shared" si="11"/>
        <v/>
      </c>
      <c r="W23" s="125" t="str">
        <f t="shared" si="12"/>
        <v/>
      </c>
      <c r="X23" s="127" t="str">
        <f t="shared" si="13"/>
        <v/>
      </c>
      <c r="Y23" s="126" t="str">
        <f t="shared" si="14"/>
        <v/>
      </c>
    </row>
    <row r="24" spans="1:49" s="2" customFormat="1" ht="13.95" customHeight="1">
      <c r="A24" s="83">
        <v>17</v>
      </c>
      <c r="B24" s="84"/>
      <c r="C24" s="85"/>
      <c r="D24" s="86"/>
      <c r="E24" s="87"/>
      <c r="F24" s="85"/>
      <c r="G24" s="88" t="str">
        <f t="shared" si="2"/>
        <v/>
      </c>
      <c r="H24" s="88" t="str">
        <f t="shared" si="3"/>
        <v/>
      </c>
      <c r="I24" s="88" t="str">
        <f t="shared" si="4"/>
        <v/>
      </c>
      <c r="J24" s="88" t="str">
        <f t="shared" si="5"/>
        <v/>
      </c>
      <c r="K24" s="89" t="str">
        <f t="shared" si="6"/>
        <v/>
      </c>
      <c r="L24" s="87"/>
      <c r="M24" s="85"/>
      <c r="N24" s="88" t="str">
        <f t="shared" si="0"/>
        <v/>
      </c>
      <c r="O24" s="88" t="str">
        <f t="shared" si="7"/>
        <v/>
      </c>
      <c r="P24" s="88" t="str">
        <f t="shared" si="8"/>
        <v/>
      </c>
      <c r="Q24" s="88" t="str">
        <f t="shared" si="9"/>
        <v/>
      </c>
      <c r="R24" s="89" t="str">
        <f t="shared" si="10"/>
        <v/>
      </c>
      <c r="S24" s="87"/>
      <c r="T24" s="85"/>
      <c r="U24" s="88" t="str">
        <f t="shared" si="1"/>
        <v/>
      </c>
      <c r="V24" s="88" t="str">
        <f t="shared" si="11"/>
        <v/>
      </c>
      <c r="W24" s="88" t="str">
        <f t="shared" si="12"/>
        <v/>
      </c>
      <c r="X24" s="90" t="str">
        <f t="shared" si="13"/>
        <v/>
      </c>
      <c r="Y24" s="89" t="str">
        <f t="shared" si="14"/>
        <v/>
      </c>
    </row>
    <row r="25" spans="1:49" s="2" customFormat="1" ht="13.95" customHeight="1">
      <c r="A25" s="83">
        <v>18</v>
      </c>
      <c r="B25" s="84"/>
      <c r="C25" s="85"/>
      <c r="D25" s="86"/>
      <c r="E25" s="87"/>
      <c r="F25" s="85"/>
      <c r="G25" s="88" t="str">
        <f t="shared" si="2"/>
        <v/>
      </c>
      <c r="H25" s="88" t="str">
        <f t="shared" si="3"/>
        <v/>
      </c>
      <c r="I25" s="88" t="str">
        <f t="shared" si="4"/>
        <v/>
      </c>
      <c r="J25" s="88" t="str">
        <f t="shared" si="5"/>
        <v/>
      </c>
      <c r="K25" s="89" t="str">
        <f t="shared" si="6"/>
        <v/>
      </c>
      <c r="L25" s="87"/>
      <c r="M25" s="85"/>
      <c r="N25" s="88" t="str">
        <f t="shared" si="0"/>
        <v/>
      </c>
      <c r="O25" s="88" t="str">
        <f t="shared" si="7"/>
        <v/>
      </c>
      <c r="P25" s="88" t="str">
        <f t="shared" si="8"/>
        <v/>
      </c>
      <c r="Q25" s="88" t="str">
        <f t="shared" si="9"/>
        <v/>
      </c>
      <c r="R25" s="89" t="str">
        <f t="shared" si="10"/>
        <v/>
      </c>
      <c r="S25" s="87"/>
      <c r="T25" s="85"/>
      <c r="U25" s="88" t="str">
        <f t="shared" si="1"/>
        <v/>
      </c>
      <c r="V25" s="88" t="str">
        <f t="shared" si="11"/>
        <v/>
      </c>
      <c r="W25" s="88" t="str">
        <f t="shared" si="12"/>
        <v/>
      </c>
      <c r="X25" s="90" t="str">
        <f t="shared" si="13"/>
        <v/>
      </c>
      <c r="Y25" s="89" t="str">
        <f t="shared" si="14"/>
        <v/>
      </c>
    </row>
    <row r="26" spans="1:49" s="2" customFormat="1" ht="13.95" customHeight="1">
      <c r="A26" s="83">
        <v>19</v>
      </c>
      <c r="B26" s="84"/>
      <c r="C26" s="85"/>
      <c r="D26" s="86"/>
      <c r="E26" s="87"/>
      <c r="F26" s="85"/>
      <c r="G26" s="88" t="str">
        <f t="shared" si="2"/>
        <v/>
      </c>
      <c r="H26" s="88" t="str">
        <f t="shared" si="3"/>
        <v/>
      </c>
      <c r="I26" s="88" t="str">
        <f t="shared" si="4"/>
        <v/>
      </c>
      <c r="J26" s="88" t="str">
        <f t="shared" si="5"/>
        <v/>
      </c>
      <c r="K26" s="89" t="str">
        <f t="shared" si="6"/>
        <v/>
      </c>
      <c r="L26" s="87"/>
      <c r="M26" s="85"/>
      <c r="N26" s="88" t="str">
        <f t="shared" si="0"/>
        <v/>
      </c>
      <c r="O26" s="88" t="str">
        <f t="shared" si="7"/>
        <v/>
      </c>
      <c r="P26" s="88" t="str">
        <f t="shared" si="8"/>
        <v/>
      </c>
      <c r="Q26" s="88" t="str">
        <f t="shared" si="9"/>
        <v/>
      </c>
      <c r="R26" s="89" t="str">
        <f t="shared" si="10"/>
        <v/>
      </c>
      <c r="S26" s="87"/>
      <c r="T26" s="85"/>
      <c r="U26" s="88" t="str">
        <f t="shared" si="1"/>
        <v/>
      </c>
      <c r="V26" s="88" t="str">
        <f t="shared" si="11"/>
        <v/>
      </c>
      <c r="W26" s="88" t="str">
        <f t="shared" si="12"/>
        <v/>
      </c>
      <c r="X26" s="90" t="str">
        <f t="shared" si="13"/>
        <v/>
      </c>
      <c r="Y26" s="89" t="str">
        <f t="shared" si="14"/>
        <v/>
      </c>
    </row>
    <row r="27" spans="1:49" s="2" customFormat="1" ht="13.95" customHeight="1" thickBot="1">
      <c r="A27" s="91">
        <v>20</v>
      </c>
      <c r="B27" s="92"/>
      <c r="C27" s="93"/>
      <c r="D27" s="94"/>
      <c r="E27" s="128"/>
      <c r="F27" s="93"/>
      <c r="G27" s="129" t="str">
        <f t="shared" si="2"/>
        <v/>
      </c>
      <c r="H27" s="129" t="str">
        <f t="shared" si="3"/>
        <v/>
      </c>
      <c r="I27" s="129" t="str">
        <f t="shared" si="4"/>
        <v/>
      </c>
      <c r="J27" s="129" t="str">
        <f t="shared" si="5"/>
        <v/>
      </c>
      <c r="K27" s="130" t="str">
        <f t="shared" si="6"/>
        <v/>
      </c>
      <c r="L27" s="128"/>
      <c r="M27" s="93"/>
      <c r="N27" s="129" t="str">
        <f t="shared" si="0"/>
        <v/>
      </c>
      <c r="O27" s="129" t="str">
        <f t="shared" si="7"/>
        <v/>
      </c>
      <c r="P27" s="129" t="str">
        <f t="shared" si="8"/>
        <v/>
      </c>
      <c r="Q27" s="129" t="str">
        <f t="shared" si="9"/>
        <v/>
      </c>
      <c r="R27" s="130" t="str">
        <f t="shared" si="10"/>
        <v/>
      </c>
      <c r="S27" s="128"/>
      <c r="T27" s="93"/>
      <c r="U27" s="129" t="str">
        <f t="shared" si="1"/>
        <v/>
      </c>
      <c r="V27" s="129" t="str">
        <f t="shared" si="11"/>
        <v/>
      </c>
      <c r="W27" s="129" t="str">
        <f t="shared" si="12"/>
        <v/>
      </c>
      <c r="X27" s="131" t="str">
        <f t="shared" si="13"/>
        <v/>
      </c>
      <c r="Y27" s="130" t="str">
        <f t="shared" si="14"/>
        <v/>
      </c>
    </row>
    <row r="28" spans="1:49" s="2" customFormat="1" ht="13.95" customHeight="1">
      <c r="A28" s="112">
        <v>21</v>
      </c>
      <c r="B28" s="113"/>
      <c r="C28" s="114"/>
      <c r="D28" s="115"/>
      <c r="E28" s="116"/>
      <c r="F28" s="114"/>
      <c r="G28" s="117" t="str">
        <f t="shared" si="2"/>
        <v/>
      </c>
      <c r="H28" s="117" t="str">
        <f t="shared" si="3"/>
        <v/>
      </c>
      <c r="I28" s="117" t="str">
        <f t="shared" si="4"/>
        <v/>
      </c>
      <c r="J28" s="117" t="str">
        <f t="shared" si="5"/>
        <v/>
      </c>
      <c r="K28" s="118" t="str">
        <f t="shared" si="6"/>
        <v/>
      </c>
      <c r="L28" s="116"/>
      <c r="M28" s="114"/>
      <c r="N28" s="117" t="str">
        <f t="shared" si="0"/>
        <v/>
      </c>
      <c r="O28" s="117" t="str">
        <f t="shared" si="7"/>
        <v/>
      </c>
      <c r="P28" s="117" t="str">
        <f t="shared" si="8"/>
        <v/>
      </c>
      <c r="Q28" s="117" t="str">
        <f t="shared" si="9"/>
        <v/>
      </c>
      <c r="R28" s="118" t="str">
        <f t="shared" si="10"/>
        <v/>
      </c>
      <c r="S28" s="116"/>
      <c r="T28" s="114"/>
      <c r="U28" s="117" t="str">
        <f t="shared" si="1"/>
        <v/>
      </c>
      <c r="V28" s="117" t="str">
        <f t="shared" si="11"/>
        <v/>
      </c>
      <c r="W28" s="117" t="str">
        <f t="shared" si="12"/>
        <v/>
      </c>
      <c r="X28" s="119" t="str">
        <f t="shared" si="13"/>
        <v/>
      </c>
      <c r="Y28" s="118" t="str">
        <f t="shared" si="14"/>
        <v/>
      </c>
    </row>
    <row r="29" spans="1:49" s="2" customFormat="1" ht="13.95" customHeight="1">
      <c r="A29" s="83">
        <v>22</v>
      </c>
      <c r="B29" s="84"/>
      <c r="C29" s="85"/>
      <c r="D29" s="86"/>
      <c r="E29" s="87"/>
      <c r="F29" s="85"/>
      <c r="G29" s="88" t="str">
        <f t="shared" si="2"/>
        <v/>
      </c>
      <c r="H29" s="88" t="str">
        <f t="shared" si="3"/>
        <v/>
      </c>
      <c r="I29" s="88" t="str">
        <f t="shared" si="4"/>
        <v/>
      </c>
      <c r="J29" s="88" t="str">
        <f t="shared" si="5"/>
        <v/>
      </c>
      <c r="K29" s="89" t="str">
        <f t="shared" si="6"/>
        <v/>
      </c>
      <c r="L29" s="87"/>
      <c r="M29" s="85"/>
      <c r="N29" s="88" t="str">
        <f t="shared" si="0"/>
        <v/>
      </c>
      <c r="O29" s="88" t="str">
        <f t="shared" si="7"/>
        <v/>
      </c>
      <c r="P29" s="88" t="str">
        <f t="shared" si="8"/>
        <v/>
      </c>
      <c r="Q29" s="88" t="str">
        <f t="shared" si="9"/>
        <v/>
      </c>
      <c r="R29" s="89" t="str">
        <f t="shared" si="10"/>
        <v/>
      </c>
      <c r="S29" s="87"/>
      <c r="T29" s="85"/>
      <c r="U29" s="88" t="str">
        <f t="shared" si="1"/>
        <v/>
      </c>
      <c r="V29" s="88" t="str">
        <f t="shared" si="11"/>
        <v/>
      </c>
      <c r="W29" s="88" t="str">
        <f t="shared" si="12"/>
        <v/>
      </c>
      <c r="X29" s="90" t="str">
        <f t="shared" si="13"/>
        <v/>
      </c>
      <c r="Y29" s="89" t="str">
        <f t="shared" si="14"/>
        <v/>
      </c>
    </row>
    <row r="30" spans="1:49" s="2" customFormat="1" ht="13.95" customHeight="1">
      <c r="A30" s="132">
        <v>23</v>
      </c>
      <c r="B30" s="84"/>
      <c r="C30" s="85"/>
      <c r="D30" s="86"/>
      <c r="E30" s="87"/>
      <c r="F30" s="85"/>
      <c r="G30" s="88" t="str">
        <f t="shared" si="2"/>
        <v/>
      </c>
      <c r="H30" s="88" t="str">
        <f t="shared" si="3"/>
        <v/>
      </c>
      <c r="I30" s="88" t="str">
        <f t="shared" si="4"/>
        <v/>
      </c>
      <c r="J30" s="88" t="str">
        <f t="shared" si="5"/>
        <v/>
      </c>
      <c r="K30" s="89" t="str">
        <f t="shared" si="6"/>
        <v/>
      </c>
      <c r="L30" s="87"/>
      <c r="M30" s="85"/>
      <c r="N30" s="88" t="str">
        <f t="shared" si="0"/>
        <v/>
      </c>
      <c r="O30" s="88" t="str">
        <f t="shared" si="7"/>
        <v/>
      </c>
      <c r="P30" s="88" t="str">
        <f t="shared" si="8"/>
        <v/>
      </c>
      <c r="Q30" s="88" t="str">
        <f t="shared" si="9"/>
        <v/>
      </c>
      <c r="R30" s="89" t="str">
        <f t="shared" si="10"/>
        <v/>
      </c>
      <c r="S30" s="87"/>
      <c r="T30" s="85"/>
      <c r="U30" s="88" t="str">
        <f t="shared" si="1"/>
        <v/>
      </c>
      <c r="V30" s="88" t="str">
        <f t="shared" si="11"/>
        <v/>
      </c>
      <c r="W30" s="88" t="str">
        <f t="shared" si="12"/>
        <v/>
      </c>
      <c r="X30" s="90" t="str">
        <f t="shared" si="13"/>
        <v/>
      </c>
      <c r="Y30" s="89" t="str">
        <f t="shared" si="14"/>
        <v/>
      </c>
    </row>
    <row r="31" spans="1:49" s="19" customFormat="1" ht="13.95" customHeight="1">
      <c r="A31" s="133">
        <v>24</v>
      </c>
      <c r="B31" s="84"/>
      <c r="C31" s="85"/>
      <c r="D31" s="86"/>
      <c r="E31" s="87"/>
      <c r="F31" s="85"/>
      <c r="G31" s="88" t="str">
        <f t="shared" si="2"/>
        <v/>
      </c>
      <c r="H31" s="88" t="str">
        <f t="shared" si="3"/>
        <v/>
      </c>
      <c r="I31" s="88" t="str">
        <f t="shared" si="4"/>
        <v/>
      </c>
      <c r="J31" s="88" t="str">
        <f t="shared" si="5"/>
        <v/>
      </c>
      <c r="K31" s="89" t="str">
        <f t="shared" si="6"/>
        <v/>
      </c>
      <c r="L31" s="87"/>
      <c r="M31" s="85"/>
      <c r="N31" s="88" t="str">
        <f t="shared" si="0"/>
        <v/>
      </c>
      <c r="O31" s="88" t="str">
        <f t="shared" si="7"/>
        <v/>
      </c>
      <c r="P31" s="88" t="str">
        <f t="shared" si="8"/>
        <v/>
      </c>
      <c r="Q31" s="88" t="str">
        <f t="shared" si="9"/>
        <v/>
      </c>
      <c r="R31" s="89" t="str">
        <f t="shared" si="10"/>
        <v/>
      </c>
      <c r="S31" s="87"/>
      <c r="T31" s="85"/>
      <c r="U31" s="88" t="str">
        <f t="shared" si="1"/>
        <v/>
      </c>
      <c r="V31" s="88" t="str">
        <f t="shared" si="11"/>
        <v/>
      </c>
      <c r="W31" s="88" t="str">
        <f t="shared" si="12"/>
        <v/>
      </c>
      <c r="X31" s="90" t="str">
        <f t="shared" si="13"/>
        <v/>
      </c>
      <c r="Y31" s="89" t="str">
        <f t="shared" si="14"/>
        <v/>
      </c>
    </row>
    <row r="32" spans="1:49" s="22" customFormat="1" ht="13.95" customHeight="1" thickBot="1">
      <c r="A32" s="134">
        <v>25</v>
      </c>
      <c r="B32" s="105"/>
      <c r="C32" s="106"/>
      <c r="D32" s="107"/>
      <c r="E32" s="108"/>
      <c r="F32" s="106"/>
      <c r="G32" s="109" t="str">
        <f t="shared" si="2"/>
        <v/>
      </c>
      <c r="H32" s="109" t="str">
        <f t="shared" si="3"/>
        <v/>
      </c>
      <c r="I32" s="109" t="str">
        <f t="shared" si="4"/>
        <v/>
      </c>
      <c r="J32" s="109" t="str">
        <f t="shared" si="5"/>
        <v/>
      </c>
      <c r="K32" s="110" t="str">
        <f t="shared" si="6"/>
        <v/>
      </c>
      <c r="L32" s="108"/>
      <c r="M32" s="106"/>
      <c r="N32" s="109" t="str">
        <f t="shared" si="0"/>
        <v/>
      </c>
      <c r="O32" s="109" t="str">
        <f t="shared" si="7"/>
        <v/>
      </c>
      <c r="P32" s="109" t="str">
        <f t="shared" si="8"/>
        <v/>
      </c>
      <c r="Q32" s="109" t="str">
        <f t="shared" si="9"/>
        <v/>
      </c>
      <c r="R32" s="110" t="str">
        <f t="shared" si="10"/>
        <v/>
      </c>
      <c r="S32" s="108"/>
      <c r="T32" s="106"/>
      <c r="U32" s="109" t="str">
        <f t="shared" si="1"/>
        <v/>
      </c>
      <c r="V32" s="109" t="str">
        <f t="shared" si="11"/>
        <v/>
      </c>
      <c r="W32" s="109" t="str">
        <f t="shared" si="12"/>
        <v/>
      </c>
      <c r="X32" s="111" t="str">
        <f t="shared" si="13"/>
        <v/>
      </c>
      <c r="Y32" s="110" t="str">
        <f t="shared" si="14"/>
        <v/>
      </c>
    </row>
    <row r="33" spans="1:26" s="2" customFormat="1" ht="13.95" customHeight="1">
      <c r="A33" s="135">
        <v>26</v>
      </c>
      <c r="B33" s="121"/>
      <c r="C33" s="122"/>
      <c r="D33" s="123"/>
      <c r="E33" s="124"/>
      <c r="F33" s="122"/>
      <c r="G33" s="125" t="str">
        <f t="shared" si="2"/>
        <v/>
      </c>
      <c r="H33" s="125" t="str">
        <f t="shared" si="3"/>
        <v/>
      </c>
      <c r="I33" s="125" t="str">
        <f t="shared" si="4"/>
        <v/>
      </c>
      <c r="J33" s="125" t="str">
        <f t="shared" si="5"/>
        <v/>
      </c>
      <c r="K33" s="126" t="str">
        <f t="shared" si="6"/>
        <v/>
      </c>
      <c r="L33" s="124"/>
      <c r="M33" s="122"/>
      <c r="N33" s="125" t="str">
        <f t="shared" si="0"/>
        <v/>
      </c>
      <c r="O33" s="125" t="str">
        <f t="shared" si="7"/>
        <v/>
      </c>
      <c r="P33" s="125" t="str">
        <f t="shared" si="8"/>
        <v/>
      </c>
      <c r="Q33" s="125" t="str">
        <f t="shared" si="9"/>
        <v/>
      </c>
      <c r="R33" s="126" t="str">
        <f t="shared" si="10"/>
        <v/>
      </c>
      <c r="S33" s="124"/>
      <c r="T33" s="122"/>
      <c r="U33" s="125" t="str">
        <f t="shared" si="1"/>
        <v/>
      </c>
      <c r="V33" s="125" t="str">
        <f t="shared" si="11"/>
        <v/>
      </c>
      <c r="W33" s="125" t="str">
        <f t="shared" si="12"/>
        <v/>
      </c>
      <c r="X33" s="127" t="str">
        <f t="shared" si="13"/>
        <v/>
      </c>
      <c r="Y33" s="126" t="str">
        <f t="shared" si="14"/>
        <v/>
      </c>
    </row>
    <row r="34" spans="1:26" s="2" customFormat="1" ht="13.95" customHeight="1">
      <c r="A34" s="148">
        <v>27</v>
      </c>
      <c r="B34" s="113"/>
      <c r="C34" s="114"/>
      <c r="D34" s="115"/>
      <c r="E34" s="116"/>
      <c r="F34" s="114"/>
      <c r="G34" s="117" t="str">
        <f t="shared" si="2"/>
        <v/>
      </c>
      <c r="H34" s="117" t="str">
        <f t="shared" ref="H34:H37" si="15">IF(G34="","",IF(G34&lt;$I$6,"x",""))</f>
        <v/>
      </c>
      <c r="I34" s="117" t="str">
        <f t="shared" ref="I34:I37" si="16">IF(G34="","",IF(G34&lt;$I$6,"",IF(G34&lt;$J$6,"x","")))</f>
        <v/>
      </c>
      <c r="J34" s="117" t="str">
        <f t="shared" ref="J34:J37" si="17">IF(G34="","",IF(G34&lt;$J$6,"",IF(G34&lt;$K$6,"x","")))</f>
        <v/>
      </c>
      <c r="K34" s="118" t="str">
        <f t="shared" ref="K34:K37" si="18">IF(G34="","",IF(G34&gt;$J$7,"x",""))</f>
        <v/>
      </c>
      <c r="L34" s="116"/>
      <c r="M34" s="114"/>
      <c r="N34" s="117" t="str">
        <f t="shared" ref="N34:N37" si="19">IF(AND(L34&lt;&gt;"",M34&lt;&gt;""),L34-(M34*2),"")</f>
        <v/>
      </c>
      <c r="O34" s="117" t="str">
        <f t="shared" ref="O34:O37" si="20">IF(N34="","",IF(N34&lt;$P$6,"x",""))</f>
        <v/>
      </c>
      <c r="P34" s="117" t="str">
        <f t="shared" ref="P34:P37" si="21">IF(N34="","",IF(N34&lt;$P$6,"",IF(N34&lt;$Q$6,"x","")))</f>
        <v/>
      </c>
      <c r="Q34" s="117" t="str">
        <f t="shared" ref="Q34:Q37" si="22">IF(N34="","",IF(N34&lt;$Q$6,"",IF(N34&lt;$R$6,"x","")))</f>
        <v/>
      </c>
      <c r="R34" s="118" t="str">
        <f t="shared" ref="R34:R37" si="23">IF(N34="","",IF(N34&gt;$Q$7,"x",""))</f>
        <v/>
      </c>
      <c r="S34" s="116"/>
      <c r="T34" s="114"/>
      <c r="U34" s="117" t="str">
        <f t="shared" ref="U34:U37" si="24">IF(AND(S34&lt;&gt;"",T34&lt;&gt;""),S34-(T34*2),"")</f>
        <v/>
      </c>
      <c r="V34" s="117" t="str">
        <f t="shared" ref="V34:V37" si="25">IF(U34="","",IF(U34&lt;$W$6,"x",""))</f>
        <v/>
      </c>
      <c r="W34" s="117" t="str">
        <f t="shared" ref="W34:W37" si="26">IF(U34="","",IF(U34&lt;$W$6,"",IF(U34&lt;$X$6,"x","")))</f>
        <v/>
      </c>
      <c r="X34" s="119" t="str">
        <f t="shared" ref="X34:X37" si="27">IF(U34="","",IF(U34&lt;$X$6,"",IF(U34&lt;$Y$6,"x","")))</f>
        <v/>
      </c>
      <c r="Y34" s="118" t="str">
        <f t="shared" ref="Y34:Y37" si="28">IF(U34="","",IF(U34&gt;$X$7,"x",""))</f>
        <v/>
      </c>
    </row>
    <row r="35" spans="1:26" s="2" customFormat="1" ht="13.95" customHeight="1">
      <c r="A35" s="148">
        <v>28</v>
      </c>
      <c r="B35" s="113"/>
      <c r="C35" s="114"/>
      <c r="D35" s="115"/>
      <c r="E35" s="116"/>
      <c r="F35" s="114"/>
      <c r="G35" s="117" t="str">
        <f t="shared" si="2"/>
        <v/>
      </c>
      <c r="H35" s="117" t="str">
        <f t="shared" si="15"/>
        <v/>
      </c>
      <c r="I35" s="117" t="str">
        <f t="shared" si="16"/>
        <v/>
      </c>
      <c r="J35" s="117" t="str">
        <f t="shared" si="17"/>
        <v/>
      </c>
      <c r="K35" s="118" t="str">
        <f t="shared" si="18"/>
        <v/>
      </c>
      <c r="L35" s="116"/>
      <c r="M35" s="114"/>
      <c r="N35" s="117" t="str">
        <f t="shared" si="19"/>
        <v/>
      </c>
      <c r="O35" s="117" t="str">
        <f t="shared" si="20"/>
        <v/>
      </c>
      <c r="P35" s="117" t="str">
        <f t="shared" si="21"/>
        <v/>
      </c>
      <c r="Q35" s="117" t="str">
        <f t="shared" si="22"/>
        <v/>
      </c>
      <c r="R35" s="118" t="str">
        <f t="shared" si="23"/>
        <v/>
      </c>
      <c r="S35" s="116"/>
      <c r="T35" s="114"/>
      <c r="U35" s="117" t="str">
        <f t="shared" si="24"/>
        <v/>
      </c>
      <c r="V35" s="117" t="str">
        <f t="shared" si="25"/>
        <v/>
      </c>
      <c r="W35" s="117" t="str">
        <f t="shared" si="26"/>
        <v/>
      </c>
      <c r="X35" s="119" t="str">
        <f t="shared" si="27"/>
        <v/>
      </c>
      <c r="Y35" s="118" t="str">
        <f t="shared" si="28"/>
        <v/>
      </c>
    </row>
    <row r="36" spans="1:26" s="2" customFormat="1" ht="13.95" customHeight="1">
      <c r="A36" s="133">
        <v>29</v>
      </c>
      <c r="B36" s="84"/>
      <c r="C36" s="85"/>
      <c r="D36" s="86"/>
      <c r="E36" s="87"/>
      <c r="F36" s="85"/>
      <c r="G36" s="88" t="str">
        <f t="shared" si="2"/>
        <v/>
      </c>
      <c r="H36" s="88" t="str">
        <f t="shared" si="15"/>
        <v/>
      </c>
      <c r="I36" s="88" t="str">
        <f t="shared" si="16"/>
        <v/>
      </c>
      <c r="J36" s="88" t="str">
        <f t="shared" si="17"/>
        <v/>
      </c>
      <c r="K36" s="89" t="str">
        <f t="shared" si="18"/>
        <v/>
      </c>
      <c r="L36" s="87"/>
      <c r="M36" s="85"/>
      <c r="N36" s="88" t="str">
        <f t="shared" si="19"/>
        <v/>
      </c>
      <c r="O36" s="88" t="str">
        <f t="shared" si="20"/>
        <v/>
      </c>
      <c r="P36" s="88" t="str">
        <f t="shared" si="21"/>
        <v/>
      </c>
      <c r="Q36" s="88" t="str">
        <f t="shared" si="22"/>
        <v/>
      </c>
      <c r="R36" s="89" t="str">
        <f t="shared" si="23"/>
        <v/>
      </c>
      <c r="S36" s="87"/>
      <c r="T36" s="85"/>
      <c r="U36" s="88" t="str">
        <f t="shared" si="24"/>
        <v/>
      </c>
      <c r="V36" s="88" t="str">
        <f t="shared" si="25"/>
        <v/>
      </c>
      <c r="W36" s="88" t="str">
        <f t="shared" si="26"/>
        <v/>
      </c>
      <c r="X36" s="90" t="str">
        <f t="shared" si="27"/>
        <v/>
      </c>
      <c r="Y36" s="89" t="str">
        <f t="shared" si="28"/>
        <v/>
      </c>
    </row>
    <row r="37" spans="1:26" s="2" customFormat="1" ht="13.95" customHeight="1" thickBot="1">
      <c r="A37" s="149">
        <v>30</v>
      </c>
      <c r="B37" s="150"/>
      <c r="C37" s="96"/>
      <c r="D37" s="151"/>
      <c r="E37" s="95"/>
      <c r="F37" s="96"/>
      <c r="G37" s="97" t="str">
        <f t="shared" si="2"/>
        <v/>
      </c>
      <c r="H37" s="97" t="str">
        <f t="shared" si="15"/>
        <v/>
      </c>
      <c r="I37" s="97" t="str">
        <f t="shared" si="16"/>
        <v/>
      </c>
      <c r="J37" s="97" t="str">
        <f t="shared" si="17"/>
        <v/>
      </c>
      <c r="K37" s="98" t="str">
        <f t="shared" si="18"/>
        <v/>
      </c>
      <c r="L37" s="99"/>
      <c r="M37" s="100"/>
      <c r="N37" s="97" t="str">
        <f t="shared" si="19"/>
        <v/>
      </c>
      <c r="O37" s="97" t="str">
        <f t="shared" si="20"/>
        <v/>
      </c>
      <c r="P37" s="97" t="str">
        <f t="shared" si="21"/>
        <v/>
      </c>
      <c r="Q37" s="97" t="str">
        <f t="shared" si="22"/>
        <v/>
      </c>
      <c r="R37" s="98" t="str">
        <f t="shared" si="23"/>
        <v/>
      </c>
      <c r="S37" s="99"/>
      <c r="T37" s="100"/>
      <c r="U37" s="97" t="str">
        <f t="shared" si="24"/>
        <v/>
      </c>
      <c r="V37" s="101" t="str">
        <f t="shared" si="25"/>
        <v/>
      </c>
      <c r="W37" s="101" t="str">
        <f t="shared" si="26"/>
        <v/>
      </c>
      <c r="X37" s="102" t="str">
        <f t="shared" si="27"/>
        <v/>
      </c>
      <c r="Y37" s="103" t="str">
        <f t="shared" si="28"/>
        <v/>
      </c>
    </row>
    <row r="38" spans="1:26" s="2" customFormat="1" ht="13.95" customHeight="1" thickTop="1" thickBot="1">
      <c r="A38" s="25" t="s">
        <v>35</v>
      </c>
    </row>
    <row r="39" spans="1:26" s="2" customFormat="1" ht="13.95" customHeight="1" thickBot="1">
      <c r="A39" s="70"/>
      <c r="B39" s="184" t="s">
        <v>22</v>
      </c>
      <c r="C39" s="184"/>
      <c r="D39" s="184"/>
      <c r="E39" s="184"/>
      <c r="F39" s="184"/>
      <c r="G39" s="69" t="e">
        <f>AVERAGE(G8:G23)</f>
        <v>#DIV/0!</v>
      </c>
      <c r="H39" s="71"/>
      <c r="I39" s="71"/>
      <c r="J39" s="71"/>
      <c r="K39" s="71"/>
      <c r="L39" s="72"/>
      <c r="M39" s="72"/>
      <c r="N39" s="69" t="e">
        <f>AVERAGE(N8:N22)</f>
        <v>#DIV/0!</v>
      </c>
      <c r="O39" s="71"/>
      <c r="P39" s="71"/>
      <c r="Q39" s="71"/>
      <c r="R39" s="71"/>
      <c r="S39" s="72"/>
      <c r="T39" s="72"/>
      <c r="U39" s="69" t="e">
        <f>AVERAGE(U8:U22)</f>
        <v>#DIV/0!</v>
      </c>
      <c r="V39" s="71"/>
      <c r="W39" s="71"/>
      <c r="X39" s="71"/>
      <c r="Y39" s="73"/>
      <c r="Z39" s="19"/>
    </row>
    <row r="40" spans="1:26" s="2" customFormat="1" ht="13.95" customHeight="1">
      <c r="A40" s="20"/>
      <c r="B40" s="18"/>
      <c r="C40" s="21"/>
      <c r="D40" s="21"/>
      <c r="E40" s="21"/>
      <c r="F40" s="21"/>
      <c r="G40" s="20"/>
      <c r="H40" s="20"/>
      <c r="I40" s="20"/>
      <c r="J40" s="20"/>
      <c r="K40" s="20"/>
      <c r="L40" s="21"/>
      <c r="M40" s="21"/>
      <c r="N40" s="20"/>
      <c r="O40" s="20"/>
      <c r="P40" s="20"/>
      <c r="Q40" s="20"/>
      <c r="R40" s="20"/>
      <c r="S40" s="21"/>
      <c r="T40" s="21"/>
      <c r="U40" s="20"/>
      <c r="V40" s="20"/>
      <c r="W40" s="20"/>
      <c r="X40" s="20"/>
      <c r="Y40" s="20"/>
      <c r="Z40" s="22"/>
    </row>
    <row r="41" spans="1:26" s="22" customFormat="1" ht="13.95" customHeight="1">
      <c r="A41" s="2"/>
      <c r="B41" s="2"/>
      <c r="C41" s="2"/>
      <c r="E41" s="76" t="s">
        <v>0</v>
      </c>
      <c r="F41" s="76" t="s">
        <v>1</v>
      </c>
      <c r="G41" s="76" t="s">
        <v>2</v>
      </c>
      <c r="H41" s="14"/>
      <c r="I41" s="14"/>
      <c r="J41" s="14"/>
      <c r="K41" s="14"/>
      <c r="L41" s="76" t="s">
        <v>0</v>
      </c>
      <c r="M41" s="76" t="s">
        <v>1</v>
      </c>
      <c r="N41" s="76" t="s">
        <v>2</v>
      </c>
      <c r="O41" s="14"/>
      <c r="P41" s="14"/>
      <c r="Q41" s="14"/>
      <c r="R41" s="14"/>
      <c r="S41" s="76" t="s">
        <v>0</v>
      </c>
      <c r="T41" s="76" t="s">
        <v>1</v>
      </c>
      <c r="U41" s="76" t="s">
        <v>2</v>
      </c>
      <c r="V41" s="2"/>
      <c r="W41" s="2"/>
      <c r="X41" s="2"/>
      <c r="Y41" s="2"/>
      <c r="Z41" s="2"/>
    </row>
    <row r="42" spans="1:26" s="22" customFormat="1" ht="14.1" customHeight="1">
      <c r="A42" s="2"/>
      <c r="B42" s="2"/>
      <c r="C42" s="2"/>
      <c r="E42" s="80" t="str">
        <f>H5</f>
        <v>I</v>
      </c>
      <c r="F42" s="16">
        <f>COUNTIF(H$8:H$39,"x")</f>
        <v>0</v>
      </c>
      <c r="G42" s="17" t="e">
        <f>F42/COUNT($G$8:$G$30)</f>
        <v>#DIV/0!</v>
      </c>
      <c r="H42" s="14"/>
      <c r="I42" s="14"/>
      <c r="J42" s="14"/>
      <c r="K42" s="14"/>
      <c r="L42" s="80" t="str">
        <f>O5</f>
        <v>I</v>
      </c>
      <c r="M42" s="16">
        <f>COUNTIF(O$8:O$39,"x")</f>
        <v>0</v>
      </c>
      <c r="N42" s="17" t="e">
        <f>M42/COUNT($N$8:$N$30)</f>
        <v>#DIV/0!</v>
      </c>
      <c r="O42" s="14"/>
      <c r="P42" s="14"/>
      <c r="Q42" s="14"/>
      <c r="R42" s="14"/>
      <c r="S42" s="80" t="str">
        <f>V5</f>
        <v>I</v>
      </c>
      <c r="T42" s="16">
        <f>COUNTIF(V$8:V$39,"x")</f>
        <v>0</v>
      </c>
      <c r="U42" s="17" t="e">
        <f>T42/COUNT($U$8:$U$30)</f>
        <v>#DIV/0!</v>
      </c>
      <c r="V42" s="2"/>
      <c r="W42" s="2"/>
      <c r="X42" s="2"/>
      <c r="Y42" s="2"/>
      <c r="Z42" s="2"/>
    </row>
    <row r="43" spans="1:26" s="12" customFormat="1" ht="14.1" customHeight="1">
      <c r="A43" s="2"/>
      <c r="B43" s="2"/>
      <c r="C43" s="2"/>
      <c r="E43" s="80" t="str">
        <f>I5</f>
        <v>II</v>
      </c>
      <c r="F43" s="16">
        <f>COUNTIF(I$8:I$39,"x")</f>
        <v>0</v>
      </c>
      <c r="G43" s="17" t="e">
        <f>F43/COUNT($G$8:$G$30)</f>
        <v>#DIV/0!</v>
      </c>
      <c r="H43" s="14"/>
      <c r="I43" s="14"/>
      <c r="J43" s="14"/>
      <c r="K43" s="14"/>
      <c r="L43" s="80" t="str">
        <f>P5</f>
        <v>II</v>
      </c>
      <c r="M43" s="16">
        <f>COUNTIF(P$8:P$39,"x")</f>
        <v>0</v>
      </c>
      <c r="N43" s="17" t="e">
        <f>M43/COUNT($N$8:$N$30)</f>
        <v>#DIV/0!</v>
      </c>
      <c r="O43" s="14"/>
      <c r="P43" s="15"/>
      <c r="Q43" s="15"/>
      <c r="R43" s="15"/>
      <c r="S43" s="80" t="str">
        <f>W5</f>
        <v>II</v>
      </c>
      <c r="T43" s="16">
        <f>COUNTIF(W$8:W$39,"x")</f>
        <v>0</v>
      </c>
      <c r="U43" s="17" t="e">
        <f>T43/COUNT($U$8:$U$30)</f>
        <v>#DIV/0!</v>
      </c>
      <c r="V43" s="2"/>
      <c r="W43" s="2"/>
      <c r="X43" s="2"/>
      <c r="Y43" s="2"/>
      <c r="Z43" s="2"/>
    </row>
    <row r="44" spans="1:26" s="2" customFormat="1" ht="14.1" customHeight="1">
      <c r="E44" s="80" t="str">
        <f>J5</f>
        <v>III</v>
      </c>
      <c r="F44" s="16">
        <f>COUNTIF(J$8:J$39,"x")</f>
        <v>0</v>
      </c>
      <c r="G44" s="17" t="e">
        <f>F44/COUNT($G$8:$G$30)</f>
        <v>#DIV/0!</v>
      </c>
      <c r="H44" s="14"/>
      <c r="I44" s="14"/>
      <c r="J44" s="14"/>
      <c r="K44" s="14"/>
      <c r="L44" s="80" t="str">
        <f>Q5</f>
        <v>III</v>
      </c>
      <c r="M44" s="16">
        <f>COUNTIF(Q$8:Q$39,"x")</f>
        <v>0</v>
      </c>
      <c r="N44" s="17" t="e">
        <f>M44/COUNT($N$8:$N$30)</f>
        <v>#DIV/0!</v>
      </c>
      <c r="O44" s="14"/>
      <c r="P44" s="14"/>
      <c r="Q44" s="14"/>
      <c r="R44" s="14"/>
      <c r="S44" s="80" t="str">
        <f>X5</f>
        <v>III</v>
      </c>
      <c r="T44" s="16">
        <f>COUNTIF(X$8:X$39,"x")</f>
        <v>0</v>
      </c>
      <c r="U44" s="17" t="e">
        <f>T44/COUNT($U$8:$U$30)</f>
        <v>#DIV/0!</v>
      </c>
    </row>
    <row r="45" spans="1:26" s="2" customFormat="1" ht="14.1" customHeight="1">
      <c r="E45" s="80" t="str">
        <f>K5</f>
        <v>III+</v>
      </c>
      <c r="F45" s="16">
        <f>COUNTIF(K$8:K$39,"x")</f>
        <v>0</v>
      </c>
      <c r="G45" s="17" t="e">
        <f>F45/COUNT($G$8:$G$30)</f>
        <v>#DIV/0!</v>
      </c>
      <c r="H45" s="14"/>
      <c r="I45" s="14"/>
      <c r="J45" s="14"/>
      <c r="K45" s="14"/>
      <c r="L45" s="80" t="str">
        <f>R5</f>
        <v>III+</v>
      </c>
      <c r="M45" s="16">
        <f>COUNTIF(R$8:R$39,"x")</f>
        <v>0</v>
      </c>
      <c r="N45" s="17" t="e">
        <f>M45/COUNT($N$8:$N$30)</f>
        <v>#DIV/0!</v>
      </c>
      <c r="O45" s="14"/>
      <c r="P45" s="14"/>
      <c r="Q45" s="14"/>
      <c r="R45" s="14"/>
      <c r="S45" s="80" t="str">
        <f>Y5</f>
        <v>III+</v>
      </c>
      <c r="T45" s="16">
        <f>COUNTIF(Y$8:Y$39,"x")</f>
        <v>0</v>
      </c>
      <c r="U45" s="17" t="e">
        <f>T45/COUNT($U$8:$U$30)</f>
        <v>#DIV/0!</v>
      </c>
    </row>
    <row r="46" spans="1:26" s="2" customFormat="1" ht="14.1" customHeight="1">
      <c r="E46" s="77" t="s">
        <v>17</v>
      </c>
      <c r="F46" s="78">
        <f>COUNT(G8:G30)</f>
        <v>0</v>
      </c>
      <c r="G46" s="79" t="e">
        <f>SUM(G42:G45)</f>
        <v>#DIV/0!</v>
      </c>
      <c r="H46" s="14"/>
      <c r="I46" s="14"/>
      <c r="J46" s="14"/>
      <c r="K46" s="14"/>
      <c r="L46" s="77" t="s">
        <v>17</v>
      </c>
      <c r="M46" s="78">
        <f>COUNT(N8:N30)</f>
        <v>0</v>
      </c>
      <c r="N46" s="79" t="e">
        <f>SUM(N42:N45)</f>
        <v>#DIV/0!</v>
      </c>
      <c r="O46" s="14"/>
      <c r="P46" s="14"/>
      <c r="Q46" s="14"/>
      <c r="R46" s="14"/>
      <c r="S46" s="77" t="s">
        <v>17</v>
      </c>
      <c r="T46" s="78">
        <f>COUNT(U8:U30)</f>
        <v>0</v>
      </c>
      <c r="U46" s="79" t="e">
        <f>SUM(U42:U45)</f>
        <v>#DIV/0!</v>
      </c>
    </row>
    <row r="47" spans="1:26" s="2" customFormat="1" ht="14.1" customHeight="1">
      <c r="E47" s="153"/>
      <c r="F47" s="154"/>
      <c r="G47" s="155"/>
      <c r="H47" s="156"/>
      <c r="I47" s="156"/>
      <c r="J47" s="156"/>
      <c r="K47" s="156"/>
      <c r="L47" s="153"/>
      <c r="M47" s="154"/>
      <c r="N47" s="155"/>
      <c r="O47" s="156"/>
      <c r="P47" s="156"/>
      <c r="Q47" s="156"/>
      <c r="R47" s="156"/>
      <c r="S47" s="153"/>
      <c r="T47" s="154"/>
      <c r="U47" s="155"/>
    </row>
    <row r="48" spans="1:26" s="62" customFormat="1" ht="18" customHeight="1">
      <c r="A48" s="141" t="s">
        <v>32</v>
      </c>
      <c r="B48" s="142"/>
      <c r="C48" s="143" t="s">
        <v>29</v>
      </c>
      <c r="D48" s="144"/>
      <c r="E48" s="140">
        <f>E1</f>
        <v>3</v>
      </c>
      <c r="F48" s="144"/>
      <c r="G48" s="142"/>
      <c r="H48" s="142"/>
      <c r="I48" s="142"/>
      <c r="J48" s="142"/>
      <c r="K48" s="142"/>
      <c r="L48" s="139"/>
      <c r="M48" s="139"/>
      <c r="N48" s="139"/>
      <c r="O48" s="139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23"/>
    </row>
    <row r="49" spans="1:13" s="66" customFormat="1" ht="15" customHeight="1">
      <c r="A49" s="145" t="s">
        <v>7</v>
      </c>
      <c r="B49" s="36"/>
      <c r="C49" s="145" t="str">
        <f>C2</f>
        <v>Schulname</v>
      </c>
      <c r="D49" s="146"/>
      <c r="E49" s="146"/>
      <c r="F49" s="146"/>
      <c r="G49" s="146"/>
      <c r="H49" s="146"/>
      <c r="I49" s="146"/>
      <c r="J49" s="146"/>
      <c r="K49" s="146"/>
      <c r="L49" s="67"/>
      <c r="M49" s="68"/>
    </row>
    <row r="50" spans="1:13">
      <c r="A50" s="145" t="s">
        <v>34</v>
      </c>
      <c r="B50" s="147"/>
      <c r="C50" s="145" t="str">
        <f>C3</f>
        <v>Name der Lehrkraft</v>
      </c>
      <c r="D50" s="61"/>
      <c r="E50" s="61"/>
      <c r="F50" s="61"/>
      <c r="G50" s="61"/>
      <c r="H50" s="61"/>
      <c r="I50" s="61"/>
      <c r="J50" s="61"/>
      <c r="K50" s="61"/>
    </row>
    <row r="51" spans="1:13">
      <c r="A51" s="145"/>
      <c r="B51" s="147"/>
      <c r="C51" s="145"/>
      <c r="D51" s="61"/>
      <c r="E51" s="61"/>
      <c r="F51" s="61"/>
      <c r="G51" s="61"/>
      <c r="H51" s="61"/>
      <c r="I51" s="61"/>
      <c r="J51" s="61"/>
      <c r="K51" s="61"/>
    </row>
    <row r="52" spans="1:13" s="2" customFormat="1"/>
    <row r="53" spans="1:13" s="2" customFormat="1"/>
    <row r="54" spans="1:13" s="2" customFormat="1"/>
    <row r="55" spans="1:13" s="2" customFormat="1"/>
    <row r="56" spans="1:13" s="2" customFormat="1"/>
    <row r="57" spans="1:13" s="2" customFormat="1"/>
    <row r="58" spans="1:13" s="2" customFormat="1"/>
    <row r="59" spans="1:13" s="2" customFormat="1"/>
    <row r="60" spans="1:13" s="2" customFormat="1"/>
    <row r="61" spans="1:13" s="2" customFormat="1"/>
    <row r="62" spans="1:13" s="2" customFormat="1"/>
    <row r="63" spans="1:13" s="2" customFormat="1"/>
    <row r="64" spans="1:13" s="2" customFormat="1"/>
    <row r="65" spans="1:32" s="2" customFormat="1"/>
    <row r="66" spans="1:32" s="2" customFormat="1"/>
    <row r="67" spans="1:32" s="2" customFormat="1"/>
    <row r="68" spans="1:32" s="2" customFormat="1"/>
    <row r="69" spans="1:32" s="2" customFormat="1"/>
    <row r="70" spans="1:32" s="2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4" spans="1:32" ht="15.6">
      <c r="AA74" s="2"/>
      <c r="AB74"/>
      <c r="AC74" s="2"/>
      <c r="AD74" s="2"/>
      <c r="AE74" s="2"/>
      <c r="AF74" s="2"/>
    </row>
    <row r="75" spans="1:32">
      <c r="AA75" s="2"/>
      <c r="AB75" s="2"/>
      <c r="AC75" s="2"/>
      <c r="AD75" s="2"/>
      <c r="AE75" s="2"/>
      <c r="AF75" s="2"/>
    </row>
  </sheetData>
  <sheetProtection selectLockedCells="1"/>
  <mergeCells count="17">
    <mergeCell ref="M6:M7"/>
    <mergeCell ref="E4:K4"/>
    <mergeCell ref="L4:R4"/>
    <mergeCell ref="S4:Y4"/>
    <mergeCell ref="B39:F39"/>
    <mergeCell ref="A5:A7"/>
    <mergeCell ref="B5:B7"/>
    <mergeCell ref="T6:T7"/>
    <mergeCell ref="S6:S7"/>
    <mergeCell ref="S5:T5"/>
    <mergeCell ref="D5:D7"/>
    <mergeCell ref="C5:C7"/>
    <mergeCell ref="E5:F5"/>
    <mergeCell ref="E6:E7"/>
    <mergeCell ref="F6:F7"/>
    <mergeCell ref="L5:M5"/>
    <mergeCell ref="L6:L7"/>
  </mergeCells>
  <conditionalFormatting sqref="V8:V37 O8:O37 H8:H37">
    <cfRule type="cellIs" dxfId="3" priority="4" operator="equal">
      <formula>"x"</formula>
    </cfRule>
  </conditionalFormatting>
  <conditionalFormatting sqref="I8:I37 P8:P37 W8:W37">
    <cfRule type="cellIs" dxfId="2" priority="3" operator="equal">
      <formula>"x"</formula>
    </cfRule>
  </conditionalFormatting>
  <conditionalFormatting sqref="J8:J37 Q8:Q37 X8:X37">
    <cfRule type="cellIs" dxfId="1" priority="2" operator="equal">
      <formula>"x"</formula>
    </cfRule>
  </conditionalFormatting>
  <conditionalFormatting sqref="K8:K37 R8:R37 Y8:Y37">
    <cfRule type="cellIs" dxfId="0" priority="1" operator="equal">
      <formula>"x"</formula>
    </cfRule>
  </conditionalFormatting>
  <dataValidations count="3">
    <dataValidation type="list" allowBlank="1" showInputMessage="1" showErrorMessage="1" sqref="C40">
      <formula1>#REF!</formula1>
    </dataValidation>
    <dataValidation type="list" allowBlank="1" showInputMessage="1" showErrorMessage="1" sqref="E48 E1">
      <formula1>$AA$11:$AA$15</formula1>
    </dataValidation>
    <dataValidation type="list" allowBlank="1" showInputMessage="1" showErrorMessage="1" sqref="C8:C37">
      <formula1>$AA$5:$AA$8</formula1>
    </dataValidation>
  </dataValidations>
  <pageMargins left="0.39370078740157483" right="0.39370078740157483" top="0.31496062992125984" bottom="0.59055118110236227" header="0" footer="0.19685039370078741"/>
  <pageSetup paperSize="9" scale="80" orientation="landscape" r:id="rId1"/>
  <headerFooter>
    <oddFooter>&amp;L&amp;"Arial,Standard"&amp;8&amp;K01+044LISUM 2016  –  ILeA_Deu_Lesegeschwindigkeit_mehrfach.xlsx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9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10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11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12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13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14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15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A36"/>
  <sheetViews>
    <sheetView zoomScale="85" zoomScaleNormal="85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16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17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18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6"/>
  <sheetViews>
    <sheetView view="pageLayout" topLeftCell="A16" zoomScale="85" zoomScaleNormal="85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</v>
      </c>
    </row>
  </sheetData>
  <sheetProtection selectLockedCells="1" selectUnlockedCells="1"/>
  <mergeCells count="5">
    <mergeCell ref="A12:A17"/>
    <mergeCell ref="A3:A8"/>
    <mergeCell ref="B3:D3"/>
    <mergeCell ref="F3:H3"/>
    <mergeCell ref="J3:L3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19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20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21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22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23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24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25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26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27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28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29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30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11.19921875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10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10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PoFo3!$AA$21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3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10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5" width="3.59765625" style="32" customWidth="1"/>
    <col min="6" max="26" width="3.59765625" style="32" hidden="1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PoFo4!$AA$21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4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topLeftCell="B1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PoFo5!$AA$21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5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PoFo6!$AA$21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6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PoFo7!$AA$21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7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PoFo8!$AA$21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8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36"/>
  <sheetViews>
    <sheetView zoomScaleNormal="10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3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PoFo9!$AA$21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9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PoFo10!$AA$21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10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PoFo11!$AA$21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11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PoFo12!$AA$21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12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PoFo13!$AA$21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13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PoFo14!$AA$21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14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PoFo15!$AA$21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15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PoFo16!$AA$21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16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PoFo17!$AA$21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17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PoFo18!$AA$21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18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4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PoFo19!$AA$21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19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PoFo20!$AA$21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20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PoFo21!$AA$21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21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PoFo22!$AA$21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22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PoFo23!$AA$21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23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PoFo24!$AA$21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24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PoFo25!$AA$21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25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PoFo26!$AA$21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26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PoFo27!$AA$21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27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PoFo28!$AA$21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28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5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PoFo29!$AA$21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29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6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AA23"/>
  <sheetViews>
    <sheetView view="pageLayout" zoomScale="60" zoomScaleNormal="70" zoomScalePageLayoutView="60" workbookViewId="0">
      <selection sqref="A1:D1"/>
    </sheetView>
  </sheetViews>
  <sheetFormatPr baseColWidth="10" defaultColWidth="11.19921875" defaultRowHeight="15.6"/>
  <cols>
    <col min="1" max="1" width="17.69921875" style="32" customWidth="1"/>
    <col min="2" max="4" width="21.69921875" style="32" customWidth="1"/>
    <col min="5" max="26" width="3.59765625" style="32" customWidth="1"/>
    <col min="27" max="27" width="0" style="32" hidden="1" customWidth="1"/>
    <col min="28" max="16384" width="11.19921875" style="32"/>
  </cols>
  <sheetData>
    <row r="1" spans="1:12" s="48" customFormat="1" ht="30">
      <c r="A1" s="206" t="s">
        <v>39</v>
      </c>
      <c r="B1" s="206"/>
      <c r="C1" s="206"/>
      <c r="D1" s="206"/>
      <c r="E1" s="169"/>
      <c r="F1" s="169"/>
      <c r="G1" s="169"/>
      <c r="H1" s="158"/>
      <c r="I1" s="158"/>
      <c r="J1" s="158"/>
      <c r="K1" s="158"/>
    </row>
    <row r="2" spans="1:12" s="48" customFormat="1" ht="24.6">
      <c r="A2" s="207" t="s">
        <v>44</v>
      </c>
      <c r="B2" s="207"/>
      <c r="C2" s="207"/>
      <c r="D2" s="207"/>
      <c r="E2" s="169"/>
      <c r="F2" s="169"/>
      <c r="G2" s="169"/>
      <c r="H2" s="158"/>
      <c r="I2" s="158"/>
      <c r="J2" s="158"/>
      <c r="K2" s="158"/>
    </row>
    <row r="3" spans="1:12" s="48" customFormat="1" ht="24" customHeight="1">
      <c r="A3" s="207" t="s">
        <v>40</v>
      </c>
      <c r="B3" s="207"/>
      <c r="C3" s="207"/>
      <c r="D3" s="207"/>
      <c r="E3" s="170"/>
      <c r="F3" s="170"/>
      <c r="G3" s="170"/>
      <c r="H3" s="158"/>
      <c r="I3" s="158"/>
      <c r="J3" s="158"/>
      <c r="K3" s="158"/>
    </row>
    <row r="4" spans="1:12" s="48" customFormat="1">
      <c r="A4" s="158"/>
      <c r="B4" s="158"/>
      <c r="C4" s="158"/>
      <c r="D4" s="157"/>
      <c r="E4" s="158"/>
      <c r="F4" s="158"/>
      <c r="G4" s="158"/>
      <c r="H4" s="158"/>
      <c r="I4" s="158"/>
      <c r="J4" s="158"/>
      <c r="K4" s="158"/>
    </row>
    <row r="5" spans="1:12" s="48" customFormat="1" ht="352.8" customHeight="1">
      <c r="A5" s="158"/>
      <c r="B5" s="158"/>
      <c r="C5" s="158"/>
      <c r="D5" s="157"/>
      <c r="E5" s="158"/>
      <c r="F5" s="158"/>
      <c r="G5" s="158"/>
      <c r="H5" s="158"/>
      <c r="I5" s="158"/>
      <c r="J5" s="158"/>
      <c r="K5" s="158"/>
    </row>
    <row r="6" spans="1:12" s="48" customFormat="1" ht="30" customHeight="1">
      <c r="A6" s="158"/>
      <c r="B6" s="158"/>
      <c r="C6" s="158"/>
      <c r="D6" s="157"/>
      <c r="E6" s="158"/>
      <c r="F6" s="158"/>
      <c r="G6" s="158"/>
      <c r="H6" s="158"/>
      <c r="I6" s="158"/>
      <c r="J6" s="158"/>
      <c r="K6" s="158"/>
    </row>
    <row r="7" spans="1:12" s="45" customFormat="1" ht="7.95" customHeight="1">
      <c r="L7" s="47"/>
    </row>
    <row r="8" spans="1:12" s="45" customFormat="1" ht="4.2" customHeight="1">
      <c r="A8" s="46"/>
      <c r="B8" s="46"/>
      <c r="C8" s="46"/>
      <c r="D8" s="46"/>
      <c r="E8" s="161"/>
      <c r="F8" s="47"/>
      <c r="G8" s="47"/>
      <c r="H8" s="47"/>
      <c r="I8" s="47"/>
      <c r="J8" s="47"/>
      <c r="K8" s="47"/>
      <c r="L8" s="47"/>
    </row>
    <row r="9" spans="1:12" ht="7.95" customHeight="1">
      <c r="L9" s="48"/>
    </row>
    <row r="10" spans="1:12" ht="30" customHeight="1">
      <c r="L10" s="48"/>
    </row>
    <row r="11" spans="1:12" s="50" customFormat="1" ht="30" customHeight="1">
      <c r="A11" s="171">
        <f ca="1">PoFo30!$AA$21</f>
        <v>0</v>
      </c>
      <c r="B11" s="168" t="str">
        <f>Klasse!E4</f>
        <v>1. Erhebung 
TT.MM.JJJJ</v>
      </c>
      <c r="C11" s="165" t="str">
        <f>Klasse!L4</f>
        <v>2. Erhebung 
TT.MM.JJJJ</v>
      </c>
      <c r="D11" s="168" t="str">
        <f>Klasse!S4</f>
        <v>3. Erhebung 
TT.MM.JJJJ</v>
      </c>
      <c r="F11" s="160"/>
      <c r="G11" s="160"/>
      <c r="J11" s="160"/>
      <c r="K11" s="160"/>
    </row>
    <row r="12" spans="1:12" s="34" customFormat="1" ht="30" customHeight="1">
      <c r="A12" s="174" t="s">
        <v>42</v>
      </c>
      <c r="B12" s="163">
        <f ca="1">INDIRECT(ADDRESS(AA$23+7,5,,,"klasse"))</f>
        <v>0</v>
      </c>
      <c r="C12" s="166">
        <f ca="1">INDIRECT(ADDRESS(AA$23+7,12,,,"klasse"))</f>
        <v>0</v>
      </c>
      <c r="D12" s="163">
        <f ca="1">INDIRECT(ADDRESS(AA$23+7,19,,,"klasse"))</f>
        <v>0</v>
      </c>
      <c r="E12" s="82"/>
      <c r="G12" s="43"/>
      <c r="H12" s="42"/>
      <c r="I12" s="82"/>
      <c r="K12" s="40"/>
    </row>
    <row r="13" spans="1:12" s="34" customFormat="1" ht="30" customHeight="1">
      <c r="A13" s="175" t="s">
        <v>41</v>
      </c>
      <c r="B13" s="163">
        <f ca="1">INDIRECT(ADDRESS(AA$23+7,6,,,"klasse"))</f>
        <v>0</v>
      </c>
      <c r="C13" s="166">
        <f ca="1">INDIRECT(ADDRESS(AA$23+7,13,,,"klasse"))</f>
        <v>0</v>
      </c>
      <c r="D13" s="163">
        <f ca="1">INDIRECT(ADDRESS(AA$23+7,20,,,"klasse"))</f>
        <v>0</v>
      </c>
      <c r="E13" s="82"/>
      <c r="G13" s="40"/>
      <c r="H13" s="44"/>
      <c r="I13" s="82"/>
      <c r="K13" s="43"/>
    </row>
    <row r="14" spans="1:12" ht="30" customHeight="1">
      <c r="A14" s="176" t="s">
        <v>20</v>
      </c>
      <c r="B14" s="173" t="str">
        <f ca="1">INDIRECT(ADDRESS(AA$23+7,7,,,"klasse"))</f>
        <v/>
      </c>
      <c r="C14" s="172" t="str">
        <f ca="1">INDIRECT(ADDRESS(AA$23+7,14,,,"klasse"))</f>
        <v/>
      </c>
      <c r="D14" s="173" t="str">
        <f ca="1">INDIRECT(ADDRESS(AA$23+7,21,,,"klasse"))</f>
        <v/>
      </c>
    </row>
    <row r="15" spans="1:12" ht="30" customHeight="1">
      <c r="A15" s="164" t="s">
        <v>43</v>
      </c>
      <c r="B15" s="162" t="str">
        <f ca="1">IF(B14&lt;15,"I",IF(B14&lt;24,"II",IF(B14&lt;47,"III","III+")))</f>
        <v>III+</v>
      </c>
      <c r="C15" s="167" t="str">
        <f ca="1">IF(C14&lt;15,"I",IF(C14&lt;24,"II",IF(C14&lt;47,"III","III+")))</f>
        <v>III+</v>
      </c>
      <c r="D15" s="162" t="str">
        <f ca="1">IF(D14&lt;15,"I",IF(D14&lt;24,"II",IF(D14&lt;47,"III","III+")))</f>
        <v>III+</v>
      </c>
    </row>
    <row r="16" spans="1:12" ht="42.6" customHeight="1"/>
    <row r="21" spans="27:27">
      <c r="AA21" s="159">
        <f ca="1">INDIRECT(ADDRESS(AA23+7,2,,,"klasse"))</f>
        <v>0</v>
      </c>
    </row>
    <row r="23" spans="27:27">
      <c r="AA23" s="54">
        <v>30</v>
      </c>
    </row>
  </sheetData>
  <sheetProtection selectLockedCells="1" selectUnlockedCells="1"/>
  <mergeCells count="3">
    <mergeCell ref="A1:D1"/>
    <mergeCell ref="A2:D2"/>
    <mergeCell ref="A3:D3"/>
  </mergeCells>
  <pageMargins left="0.70866141732283472" right="0.70866141732283472" top="0.98425196850393704" bottom="0.98425196850393704" header="0.19685039370078741" footer="0.31496062992125984"/>
  <pageSetup paperSize="9" scale="95" orientation="portrait" r:id="rId1"/>
  <headerFooter>
    <oddFooter>&amp;L&amp;"Arial Narrow,Standard"&amp;8&amp;K01+049LISUM 2016  –  ILeA_Deu_Lesegeschwindigkeit_mehrfach.xlsx</oddFooter>
  </headerFooter>
  <drawing r:id="rId2"/>
  <legacyDrawingHF r:id="rId3"/>
</worksheet>
</file>

<file path=xl/worksheets/sheet62.xml><?xml version="1.0" encoding="utf-8"?>
<worksheet xmlns="http://schemas.openxmlformats.org/spreadsheetml/2006/main" xmlns:r="http://schemas.openxmlformats.org/officeDocument/2006/relationships">
  <dimension ref="A2:H40"/>
  <sheetViews>
    <sheetView zoomScale="85" zoomScaleNormal="85" workbookViewId="0">
      <selection activeCell="F24" sqref="F24:H24"/>
    </sheetView>
  </sheetViews>
  <sheetFormatPr baseColWidth="10" defaultRowHeight="15.6"/>
  <cols>
    <col min="1" max="1" width="9.09765625" customWidth="1"/>
    <col min="2" max="2" width="16.19921875" customWidth="1"/>
    <col min="3" max="3" width="11.09765625" customWidth="1"/>
    <col min="4" max="4" width="11.69921875" customWidth="1"/>
    <col min="6" max="6" width="47.59765625" customWidth="1"/>
  </cols>
  <sheetData>
    <row r="2" spans="1:4" ht="31.2">
      <c r="A2" s="7" t="s">
        <v>11</v>
      </c>
      <c r="B2" s="7" t="s">
        <v>10</v>
      </c>
      <c r="C2" s="7" t="s">
        <v>12</v>
      </c>
      <c r="D2" s="7" t="s">
        <v>13</v>
      </c>
    </row>
    <row r="3" spans="1:4">
      <c r="A3" s="4">
        <v>2</v>
      </c>
      <c r="B3" s="4" t="s">
        <v>3</v>
      </c>
      <c r="C3" s="5"/>
      <c r="D3" s="4">
        <v>2</v>
      </c>
    </row>
    <row r="4" spans="1:4">
      <c r="A4" s="4">
        <v>2</v>
      </c>
      <c r="B4" s="4" t="s">
        <v>4</v>
      </c>
      <c r="C4" s="4">
        <v>3</v>
      </c>
      <c r="D4" s="4">
        <v>6</v>
      </c>
    </row>
    <row r="5" spans="1:4">
      <c r="A5" s="4">
        <v>2</v>
      </c>
      <c r="B5" s="4" t="s">
        <v>5</v>
      </c>
      <c r="C5" s="4">
        <v>7</v>
      </c>
      <c r="D5" s="4">
        <v>20</v>
      </c>
    </row>
    <row r="6" spans="1:4">
      <c r="A6" s="4">
        <v>2</v>
      </c>
      <c r="B6" s="4" t="s">
        <v>6</v>
      </c>
      <c r="C6" s="4">
        <v>21</v>
      </c>
      <c r="D6" s="4"/>
    </row>
    <row r="7" spans="1:4">
      <c r="A7" s="6">
        <v>3</v>
      </c>
      <c r="B7" s="6" t="s">
        <v>3</v>
      </c>
      <c r="C7" s="6"/>
      <c r="D7" s="6">
        <v>14</v>
      </c>
    </row>
    <row r="8" spans="1:4">
      <c r="A8" s="6">
        <v>3</v>
      </c>
      <c r="B8" s="6" t="s">
        <v>4</v>
      </c>
      <c r="C8" s="6">
        <v>15</v>
      </c>
      <c r="D8" s="6">
        <v>23</v>
      </c>
    </row>
    <row r="9" spans="1:4">
      <c r="A9" s="6">
        <v>3</v>
      </c>
      <c r="B9" s="6" t="s">
        <v>5</v>
      </c>
      <c r="C9" s="6">
        <v>24</v>
      </c>
      <c r="D9" s="6">
        <v>46</v>
      </c>
    </row>
    <row r="10" spans="1:4">
      <c r="A10" s="6">
        <v>3</v>
      </c>
      <c r="B10" s="6" t="s">
        <v>6</v>
      </c>
      <c r="C10" s="6">
        <v>47</v>
      </c>
      <c r="D10" s="6"/>
    </row>
    <row r="11" spans="1:4">
      <c r="A11" s="4">
        <v>4</v>
      </c>
      <c r="B11" s="4" t="s">
        <v>3</v>
      </c>
      <c r="C11" s="4"/>
      <c r="D11" s="4">
        <v>24</v>
      </c>
    </row>
    <row r="12" spans="1:4">
      <c r="A12" s="4">
        <v>4</v>
      </c>
      <c r="B12" s="4" t="s">
        <v>4</v>
      </c>
      <c r="C12" s="4">
        <v>25</v>
      </c>
      <c r="D12" s="4">
        <v>34</v>
      </c>
    </row>
    <row r="13" spans="1:4">
      <c r="A13" s="4">
        <v>4</v>
      </c>
      <c r="B13" s="4" t="s">
        <v>5</v>
      </c>
      <c r="C13" s="4">
        <v>35</v>
      </c>
      <c r="D13" s="4">
        <v>55</v>
      </c>
    </row>
    <row r="14" spans="1:4">
      <c r="A14" s="4">
        <v>4</v>
      </c>
      <c r="B14" s="4" t="s">
        <v>6</v>
      </c>
      <c r="C14" s="4">
        <v>56</v>
      </c>
      <c r="D14" s="4"/>
    </row>
    <row r="15" spans="1:4">
      <c r="A15" s="6">
        <v>5</v>
      </c>
      <c r="B15" s="6" t="s">
        <v>3</v>
      </c>
      <c r="C15" s="6"/>
      <c r="D15" s="6">
        <v>31</v>
      </c>
    </row>
    <row r="16" spans="1:4">
      <c r="A16" s="6">
        <v>5</v>
      </c>
      <c r="B16" s="6" t="s">
        <v>4</v>
      </c>
      <c r="C16" s="6">
        <v>32</v>
      </c>
      <c r="D16" s="6">
        <v>40</v>
      </c>
    </row>
    <row r="17" spans="1:8">
      <c r="A17" s="6">
        <v>5</v>
      </c>
      <c r="B17" s="6" t="s">
        <v>5</v>
      </c>
      <c r="C17" s="6">
        <v>41</v>
      </c>
      <c r="D17" s="6">
        <v>59</v>
      </c>
    </row>
    <row r="18" spans="1:8">
      <c r="A18" s="6">
        <v>5</v>
      </c>
      <c r="B18" s="6" t="s">
        <v>6</v>
      </c>
      <c r="C18" s="6">
        <v>60</v>
      </c>
      <c r="D18" s="6"/>
    </row>
    <row r="19" spans="1:8">
      <c r="A19" s="4">
        <v>6</v>
      </c>
      <c r="B19" s="4" t="s">
        <v>3</v>
      </c>
      <c r="C19" s="4"/>
      <c r="D19" s="4">
        <v>50</v>
      </c>
    </row>
    <row r="20" spans="1:8">
      <c r="A20" s="4">
        <v>6</v>
      </c>
      <c r="B20" s="4" t="s">
        <v>4</v>
      </c>
      <c r="C20" s="4">
        <v>51</v>
      </c>
      <c r="D20" s="4">
        <v>56</v>
      </c>
    </row>
    <row r="21" spans="1:8">
      <c r="A21" s="4">
        <v>6</v>
      </c>
      <c r="B21" s="4" t="s">
        <v>5</v>
      </c>
      <c r="C21" s="4">
        <v>57</v>
      </c>
      <c r="D21" s="4">
        <v>75</v>
      </c>
    </row>
    <row r="22" spans="1:8">
      <c r="A22" s="4">
        <v>6</v>
      </c>
      <c r="B22" s="4" t="s">
        <v>6</v>
      </c>
      <c r="C22" s="4">
        <v>76</v>
      </c>
      <c r="D22" s="4"/>
    </row>
    <row r="23" spans="1:8">
      <c r="A23" s="3"/>
      <c r="B23" s="3"/>
      <c r="C23" s="3"/>
      <c r="D23" s="3"/>
    </row>
    <row r="24" spans="1:8">
      <c r="A24" s="3"/>
      <c r="B24" s="3"/>
      <c r="C24" s="3"/>
      <c r="D24" s="3"/>
      <c r="F24" s="208"/>
      <c r="G24" s="209"/>
      <c r="H24" s="209"/>
    </row>
    <row r="25" spans="1:8">
      <c r="D25" s="3"/>
      <c r="F25" s="10"/>
      <c r="G25" s="2"/>
      <c r="H25" s="2"/>
    </row>
    <row r="26" spans="1:8" ht="56.4" customHeight="1">
      <c r="D26" s="3"/>
      <c r="F26" s="10"/>
      <c r="G26" s="2"/>
      <c r="H26" s="2"/>
    </row>
    <row r="27" spans="1:8" s="9" customFormat="1" ht="26.4" customHeight="1">
      <c r="D27" s="3"/>
      <c r="F27" s="11"/>
      <c r="G27" s="2"/>
      <c r="H27" s="2"/>
    </row>
    <row r="28" spans="1:8">
      <c r="A28" s="3"/>
      <c r="B28" s="3"/>
      <c r="C28" s="3"/>
      <c r="D28" s="3"/>
    </row>
    <row r="29" spans="1:8">
      <c r="A29" s="3"/>
      <c r="B29" s="3"/>
      <c r="C29" s="3"/>
      <c r="D29" s="3"/>
    </row>
    <row r="30" spans="1:8">
      <c r="A30" s="3"/>
      <c r="B30" s="3"/>
      <c r="C30" s="3"/>
      <c r="D30" s="3"/>
    </row>
    <row r="31" spans="1:8">
      <c r="A31" s="3"/>
      <c r="B31" s="3"/>
      <c r="C31" s="3"/>
      <c r="D31" s="3"/>
    </row>
    <row r="32" spans="1:8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</sheetData>
  <mergeCells count="1">
    <mergeCell ref="F24:H2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6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7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A36"/>
  <sheetViews>
    <sheetView zoomScale="70" zoomScaleNormal="70" zoomScalePageLayoutView="85" workbookViewId="0">
      <selection activeCell="J4" sqref="J4"/>
    </sheetView>
  </sheetViews>
  <sheetFormatPr baseColWidth="10" defaultColWidth="11.19921875" defaultRowHeight="15.6"/>
  <cols>
    <col min="1" max="1" width="7" style="32" customWidth="1"/>
    <col min="2" max="12" width="10.69921875" style="32" customWidth="1"/>
    <col min="13" max="13" width="9.8984375" style="32" customWidth="1"/>
    <col min="14" max="15" width="10.3984375" style="32" hidden="1" customWidth="1"/>
    <col min="16" max="23" width="6.69921875" style="32" hidden="1" customWidth="1"/>
    <col min="24" max="25" width="11.19921875" style="32" hidden="1" customWidth="1"/>
    <col min="26" max="26" width="11.19921875" style="32" customWidth="1"/>
    <col min="27" max="27" width="11.19921875" style="32" hidden="1" customWidth="1"/>
    <col min="28" max="16384" width="11.19921875" style="32"/>
  </cols>
  <sheetData>
    <row r="1" spans="1:13">
      <c r="A1" s="30" t="s">
        <v>30</v>
      </c>
      <c r="B1" s="31"/>
      <c r="C1" s="31"/>
      <c r="D1" s="31"/>
      <c r="E1" s="30">
        <f ca="1">INDIRECT(ADDRESS(AA36+7,2,,,"klasse"))</f>
        <v>0</v>
      </c>
      <c r="F1" s="31"/>
      <c r="G1" s="31"/>
      <c r="H1" s="31"/>
      <c r="I1" s="31"/>
      <c r="J1" s="31"/>
      <c r="K1" s="31"/>
      <c r="L1" s="31"/>
    </row>
    <row r="2" spans="1:13">
      <c r="A2" s="33"/>
      <c r="E2" s="33"/>
    </row>
    <row r="3" spans="1:13" s="34" customFormat="1" ht="15" customHeight="1">
      <c r="A3" s="204">
        <f ca="1">INDIRECT(ADDRESS(AA36+7,2,,,"klasse"))</f>
        <v>0</v>
      </c>
      <c r="B3" s="205" t="str">
        <f>Klasse!E4</f>
        <v>1. Erhebung 
TT.MM.JJJJ</v>
      </c>
      <c r="C3" s="205"/>
      <c r="D3" s="205"/>
      <c r="E3" s="35"/>
      <c r="F3" s="205" t="str">
        <f>Klasse!L4</f>
        <v>2. Erhebung 
TT.MM.JJJJ</v>
      </c>
      <c r="G3" s="205"/>
      <c r="H3" s="205"/>
      <c r="I3" s="35"/>
      <c r="J3" s="205" t="str">
        <f>Klasse!S4</f>
        <v>3. Erhebung 
TT.MM.JJJJ</v>
      </c>
      <c r="K3" s="205"/>
      <c r="L3" s="205"/>
    </row>
    <row r="4" spans="1:13" ht="12" customHeight="1">
      <c r="A4" s="204"/>
      <c r="L4" s="36"/>
    </row>
    <row r="5" spans="1:13" s="34" customFormat="1" ht="25.5" customHeight="1">
      <c r="A5" s="204"/>
      <c r="B5" s="37" t="s">
        <v>23</v>
      </c>
      <c r="C5" s="38" t="str">
        <f ca="1">IF(C6&lt;15,"I",IF(C6&lt;24,"II",IF(C6&lt;47,"III","III+")))</f>
        <v>III+</v>
      </c>
      <c r="D5" s="39"/>
      <c r="E5" s="35"/>
      <c r="F5" s="37" t="s">
        <v>23</v>
      </c>
      <c r="G5" s="38" t="str">
        <f ca="1">IF(G6&lt;15,"I",IF(G6&lt;24,"II",IF(G6&lt;47,"III","III+")))</f>
        <v>III+</v>
      </c>
      <c r="H5" s="40"/>
      <c r="I5" s="35"/>
      <c r="J5" s="37" t="s">
        <v>23</v>
      </c>
      <c r="K5" s="38" t="str">
        <f ca="1">IF(K6&lt;15,"I",IF(K6&lt;24,"II",IF(K6&lt;47,"III","III+")))</f>
        <v>III+</v>
      </c>
      <c r="L5" s="40"/>
    </row>
    <row r="6" spans="1:13" s="34" customFormat="1" ht="15" customHeight="1">
      <c r="A6" s="204"/>
      <c r="B6" s="37" t="s">
        <v>20</v>
      </c>
      <c r="C6" s="38" t="str">
        <f ca="1">INDIRECT(ADDRESS(AA$36+7,7,,,"klasse"))</f>
        <v/>
      </c>
      <c r="D6" s="41"/>
      <c r="E6" s="42"/>
      <c r="F6" s="37" t="s">
        <v>20</v>
      </c>
      <c r="G6" s="38" t="str">
        <f ca="1">INDIRECT(ADDRESS(AA$36+7,14,,,"klasse"))</f>
        <v/>
      </c>
      <c r="H6" s="43"/>
      <c r="I6" s="42"/>
      <c r="J6" s="37" t="s">
        <v>20</v>
      </c>
      <c r="K6" s="38" t="str">
        <f ca="1">INDIRECT(ADDRESS(AA$36+7,21,,,"klasse"))</f>
        <v/>
      </c>
      <c r="L6" s="40"/>
    </row>
    <row r="7" spans="1:13" s="34" customFormat="1" ht="15" customHeight="1">
      <c r="A7" s="204"/>
      <c r="B7" s="37" t="s">
        <v>18</v>
      </c>
      <c r="C7" s="38">
        <f ca="1">INDIRECT(ADDRESS(AA$36+7,5,,,"klasse"))</f>
        <v>0</v>
      </c>
      <c r="D7" s="41"/>
      <c r="E7" s="42"/>
      <c r="F7" s="37" t="s">
        <v>18</v>
      </c>
      <c r="G7" s="38">
        <f ca="1">INDIRECT(ADDRESS(AA$36+7,12,,,"klasse"))</f>
        <v>0</v>
      </c>
      <c r="H7" s="43"/>
      <c r="I7" s="42"/>
      <c r="J7" s="37" t="s">
        <v>18</v>
      </c>
      <c r="K7" s="38">
        <f ca="1">INDIRECT(ADDRESS(AA$36+7,19,,,"klasse"))</f>
        <v>0</v>
      </c>
      <c r="L7" s="40"/>
    </row>
    <row r="8" spans="1:13" s="34" customFormat="1" ht="25.2" customHeight="1">
      <c r="A8" s="204"/>
      <c r="B8" s="37" t="s">
        <v>31</v>
      </c>
      <c r="C8" s="38">
        <f ca="1">INDIRECT(ADDRESS(AA$36+7,6,,,"klasse"))</f>
        <v>0</v>
      </c>
      <c r="D8" s="35"/>
      <c r="E8" s="44"/>
      <c r="F8" s="37" t="s">
        <v>31</v>
      </c>
      <c r="G8" s="38">
        <f ca="1">INDIRECT(ADDRESS(AA$36+7,13,,,"klasse"))</f>
        <v>0</v>
      </c>
      <c r="H8" s="40"/>
      <c r="I8" s="44"/>
      <c r="J8" s="37" t="s">
        <v>31</v>
      </c>
      <c r="K8" s="38">
        <f ca="1">INDIRECT(ADDRESS(AA$36+7,20,,,"klasse"))</f>
        <v>0</v>
      </c>
      <c r="L8" s="43"/>
    </row>
    <row r="9" spans="1:13" s="45" customFormat="1" ht="7.95" customHeight="1"/>
    <row r="10" spans="1:13" s="45" customFormat="1" ht="4.2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7.95" customHeight="1">
      <c r="L11" s="36"/>
      <c r="M11" s="48"/>
    </row>
    <row r="12" spans="1:13" s="34" customFormat="1" ht="15" customHeight="1">
      <c r="A12" s="203" t="s">
        <v>21</v>
      </c>
      <c r="B12" s="49" t="s">
        <v>0</v>
      </c>
      <c r="C12" s="49" t="s">
        <v>1</v>
      </c>
      <c r="D12" s="49" t="s">
        <v>2</v>
      </c>
      <c r="E12" s="35"/>
      <c r="F12" s="49" t="s">
        <v>0</v>
      </c>
      <c r="G12" s="49" t="s">
        <v>1</v>
      </c>
      <c r="H12" s="49" t="s">
        <v>2</v>
      </c>
      <c r="I12" s="35"/>
      <c r="J12" s="49" t="s">
        <v>0</v>
      </c>
      <c r="K12" s="49" t="s">
        <v>1</v>
      </c>
      <c r="L12" s="49" t="s">
        <v>2</v>
      </c>
      <c r="M12" s="50"/>
    </row>
    <row r="13" spans="1:13" s="34" customFormat="1" ht="15" customHeight="1">
      <c r="A13" s="203"/>
      <c r="B13" s="38" t="s">
        <v>3</v>
      </c>
      <c r="C13" s="38">
        <f>Klasse!F42</f>
        <v>0</v>
      </c>
      <c r="D13" s="51" t="e">
        <f>C13/$C$17</f>
        <v>#DIV/0!</v>
      </c>
      <c r="E13" s="35"/>
      <c r="F13" s="38" t="s">
        <v>3</v>
      </c>
      <c r="G13" s="38">
        <f>Klasse!M42</f>
        <v>0</v>
      </c>
      <c r="H13" s="51" t="e">
        <f>G13/$G$17</f>
        <v>#DIV/0!</v>
      </c>
      <c r="I13" s="35"/>
      <c r="J13" s="38" t="s">
        <v>3</v>
      </c>
      <c r="K13" s="38">
        <f>Klasse!T42</f>
        <v>0</v>
      </c>
      <c r="L13" s="51" t="e">
        <f>K13/$K$17</f>
        <v>#DIV/0!</v>
      </c>
      <c r="M13" s="50"/>
    </row>
    <row r="14" spans="1:13" s="34" customFormat="1" ht="15" customHeight="1">
      <c r="A14" s="203"/>
      <c r="B14" s="38" t="s">
        <v>4</v>
      </c>
      <c r="C14" s="38">
        <f>Klasse!F43</f>
        <v>0</v>
      </c>
      <c r="D14" s="51" t="e">
        <f>C14/$C$17</f>
        <v>#DIV/0!</v>
      </c>
      <c r="E14" s="35"/>
      <c r="F14" s="38" t="s">
        <v>4</v>
      </c>
      <c r="G14" s="38">
        <f>Klasse!M43</f>
        <v>0</v>
      </c>
      <c r="H14" s="51" t="e">
        <f>G14/$G$17</f>
        <v>#DIV/0!</v>
      </c>
      <c r="I14" s="35"/>
      <c r="J14" s="38" t="s">
        <v>4</v>
      </c>
      <c r="K14" s="38">
        <f>Klasse!T43</f>
        <v>0</v>
      </c>
      <c r="L14" s="51" t="e">
        <f>K14/$K$17</f>
        <v>#DIV/0!</v>
      </c>
      <c r="M14" s="50"/>
    </row>
    <row r="15" spans="1:13" s="34" customFormat="1" ht="15" customHeight="1">
      <c r="A15" s="203"/>
      <c r="B15" s="38" t="s">
        <v>5</v>
      </c>
      <c r="C15" s="38">
        <f>Klasse!F44</f>
        <v>0</v>
      </c>
      <c r="D15" s="51" t="e">
        <f>C15/$C$17</f>
        <v>#DIV/0!</v>
      </c>
      <c r="E15" s="35"/>
      <c r="F15" s="38" t="s">
        <v>5</v>
      </c>
      <c r="G15" s="38">
        <f>Klasse!M44</f>
        <v>0</v>
      </c>
      <c r="H15" s="51" t="e">
        <f>G15/$G$17</f>
        <v>#DIV/0!</v>
      </c>
      <c r="I15" s="35"/>
      <c r="J15" s="38" t="s">
        <v>5</v>
      </c>
      <c r="K15" s="38">
        <f>Klasse!T44</f>
        <v>0</v>
      </c>
      <c r="L15" s="51" t="e">
        <f>K15/$K$17</f>
        <v>#DIV/0!</v>
      </c>
      <c r="M15" s="50"/>
    </row>
    <row r="16" spans="1:13" s="34" customFormat="1" ht="15" customHeight="1">
      <c r="A16" s="203"/>
      <c r="B16" s="38" t="s">
        <v>6</v>
      </c>
      <c r="C16" s="38">
        <f>Klasse!F45</f>
        <v>0</v>
      </c>
      <c r="D16" s="51" t="e">
        <f>C16/$C$17</f>
        <v>#DIV/0!</v>
      </c>
      <c r="E16" s="35"/>
      <c r="F16" s="38" t="s">
        <v>6</v>
      </c>
      <c r="G16" s="38">
        <f>Klasse!M45</f>
        <v>0</v>
      </c>
      <c r="H16" s="51" t="e">
        <f>G16/$G$17</f>
        <v>#DIV/0!</v>
      </c>
      <c r="I16" s="35"/>
      <c r="J16" s="38" t="s">
        <v>6</v>
      </c>
      <c r="K16" s="38">
        <f>Klasse!T45</f>
        <v>0</v>
      </c>
      <c r="L16" s="51" t="e">
        <f>K16/$K$17</f>
        <v>#DIV/0!</v>
      </c>
      <c r="M16" s="50"/>
    </row>
    <row r="17" spans="1:13" s="34" customFormat="1" ht="15" customHeight="1">
      <c r="A17" s="203"/>
      <c r="B17" s="52" t="s">
        <v>17</v>
      </c>
      <c r="C17" s="53">
        <f>SUM(C13:C16)</f>
        <v>0</v>
      </c>
      <c r="D17" s="49"/>
      <c r="E17" s="35"/>
      <c r="F17" s="52" t="s">
        <v>17</v>
      </c>
      <c r="G17" s="53">
        <f>SUM(G13:G16)</f>
        <v>0</v>
      </c>
      <c r="H17" s="49"/>
      <c r="I17" s="35"/>
      <c r="J17" s="52" t="s">
        <v>17</v>
      </c>
      <c r="K17" s="53">
        <f>SUM(K13:K16)</f>
        <v>0</v>
      </c>
      <c r="L17" s="49"/>
      <c r="M17" s="50"/>
    </row>
    <row r="18" spans="1:13" s="45" customFormat="1" ht="7.95" customHeight="1">
      <c r="M18" s="47"/>
    </row>
    <row r="19" spans="1:13" s="45" customFormat="1" ht="4.2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7"/>
    </row>
    <row r="20" spans="1:13" ht="7.95" customHeight="1">
      <c r="M20" s="48"/>
    </row>
    <row r="21" spans="1:13">
      <c r="M21" s="48"/>
    </row>
    <row r="36" spans="27:27">
      <c r="AA36" s="54">
        <v>8</v>
      </c>
    </row>
  </sheetData>
  <sheetProtection selectLockedCells="1"/>
  <mergeCells count="5">
    <mergeCell ref="A3:A8"/>
    <mergeCell ref="B3:D3"/>
    <mergeCell ref="F3:H3"/>
    <mergeCell ref="J3:L3"/>
    <mergeCell ref="A12:A17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&amp;L&amp;"Arial Narrow,Standard"&amp;8&amp;K01+046LISUM 2016  –  ILeA_Deu_Lesegeschwindigkeit_mehrfach.xlsx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62</vt:i4>
      </vt:variant>
      <vt:variant>
        <vt:lpstr>Benannte Bereiche</vt:lpstr>
      </vt:variant>
      <vt:variant>
        <vt:i4>31</vt:i4>
      </vt:variant>
    </vt:vector>
  </HeadingPairs>
  <TitlesOfParts>
    <vt:vector size="93" baseType="lpstr">
      <vt:lpstr>Klasse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PoFo1</vt:lpstr>
      <vt:lpstr>PoFo2</vt:lpstr>
      <vt:lpstr>PoFo3</vt:lpstr>
      <vt:lpstr>PoFo4</vt:lpstr>
      <vt:lpstr>PoFo5</vt:lpstr>
      <vt:lpstr>PoFo6</vt:lpstr>
      <vt:lpstr>PoFo7</vt:lpstr>
      <vt:lpstr>PoFo8</vt:lpstr>
      <vt:lpstr>PoFo9</vt:lpstr>
      <vt:lpstr>PoFo10</vt:lpstr>
      <vt:lpstr>PoFo11</vt:lpstr>
      <vt:lpstr>PoFo12</vt:lpstr>
      <vt:lpstr>PoFo13</vt:lpstr>
      <vt:lpstr>PoFo14</vt:lpstr>
      <vt:lpstr>PoFo15</vt:lpstr>
      <vt:lpstr>PoFo16</vt:lpstr>
      <vt:lpstr>PoFo17</vt:lpstr>
      <vt:lpstr>PoFo18</vt:lpstr>
      <vt:lpstr>PoFo19</vt:lpstr>
      <vt:lpstr>PoFo20</vt:lpstr>
      <vt:lpstr>PoFo21</vt:lpstr>
      <vt:lpstr>PoFo22</vt:lpstr>
      <vt:lpstr>PoFo23</vt:lpstr>
      <vt:lpstr>PoFo24</vt:lpstr>
      <vt:lpstr>PoFo25</vt:lpstr>
      <vt:lpstr>PoFo26</vt:lpstr>
      <vt:lpstr>PoFo27</vt:lpstr>
      <vt:lpstr>PoFo28</vt:lpstr>
      <vt:lpstr>PoFo29</vt:lpstr>
      <vt:lpstr>PoFo30</vt:lpstr>
      <vt:lpstr>Grundlagen Berechnung</vt:lpstr>
      <vt:lpstr>Daten</vt:lpstr>
      <vt:lpstr>PoFo1!Druckbereich</vt:lpstr>
      <vt:lpstr>PoFo10!Druckbereich</vt:lpstr>
      <vt:lpstr>PoFo11!Druckbereich</vt:lpstr>
      <vt:lpstr>PoFo12!Druckbereich</vt:lpstr>
      <vt:lpstr>PoFo13!Druckbereich</vt:lpstr>
      <vt:lpstr>PoFo14!Druckbereich</vt:lpstr>
      <vt:lpstr>PoFo15!Druckbereich</vt:lpstr>
      <vt:lpstr>PoFo16!Druckbereich</vt:lpstr>
      <vt:lpstr>PoFo17!Druckbereich</vt:lpstr>
      <vt:lpstr>PoFo18!Druckbereich</vt:lpstr>
      <vt:lpstr>PoFo19!Druckbereich</vt:lpstr>
      <vt:lpstr>PoFo2!Druckbereich</vt:lpstr>
      <vt:lpstr>PoFo20!Druckbereich</vt:lpstr>
      <vt:lpstr>PoFo21!Druckbereich</vt:lpstr>
      <vt:lpstr>PoFo22!Druckbereich</vt:lpstr>
      <vt:lpstr>PoFo23!Druckbereich</vt:lpstr>
      <vt:lpstr>PoFo24!Druckbereich</vt:lpstr>
      <vt:lpstr>PoFo25!Druckbereich</vt:lpstr>
      <vt:lpstr>PoFo26!Druckbereich</vt:lpstr>
      <vt:lpstr>PoFo27!Druckbereich</vt:lpstr>
      <vt:lpstr>PoFo28!Druckbereich</vt:lpstr>
      <vt:lpstr>PoFo29!Druckbereich</vt:lpstr>
      <vt:lpstr>PoFo3!Druckbereich</vt:lpstr>
      <vt:lpstr>PoFo30!Druckbereich</vt:lpstr>
      <vt:lpstr>PoFo4!Druckbereich</vt:lpstr>
      <vt:lpstr>PoFo5!Druckbereich</vt:lpstr>
      <vt:lpstr>PoFo6!Druckbereich</vt:lpstr>
      <vt:lpstr>PoFo7!Druckbereich</vt:lpstr>
      <vt:lpstr>PoFo8!Druckbereich</vt:lpstr>
      <vt:lpstr>PoFo9!Druckbereich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Lorenzen</dc:creator>
  <cp:lastModifiedBy>Haertel</cp:lastModifiedBy>
  <cp:lastPrinted>2016-07-07T06:43:08Z</cp:lastPrinted>
  <dcterms:created xsi:type="dcterms:W3CDTF">2014-10-01T17:46:32Z</dcterms:created>
  <dcterms:modified xsi:type="dcterms:W3CDTF">2016-07-15T06:26:40Z</dcterms:modified>
</cp:coreProperties>
</file>